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75" windowHeight="10650" tabRatio="680" activeTab="5"/>
  </bookViews>
  <sheets>
    <sheet name="Revenues" sheetId="1" r:id="rId1"/>
    <sheet name="Sheet1" sheetId="2" r:id="rId2"/>
    <sheet name="Wages" sheetId="3" r:id="rId3"/>
    <sheet name="Supplies" sheetId="4" r:id="rId4"/>
    <sheet name="ServicesandCharges" sheetId="5" r:id="rId5"/>
    <sheet name="Capital and Summary" sheetId="6" r:id="rId6"/>
  </sheets>
  <definedNames>
    <definedName name="_xlnm.Print_Area" localSheetId="5">'Capital and Summary'!$A$1:$I$36</definedName>
    <definedName name="_xlnm.Print_Area" localSheetId="0">'Revenues'!$A$1:$K$25</definedName>
    <definedName name="_xlnm.Print_Area" localSheetId="4">'ServicesandCharges'!$A$1:$H$72</definedName>
    <definedName name="_xlnm.Print_Area" localSheetId="3">'Supplies'!$A$1:$H$34</definedName>
    <definedName name="_xlnm.Print_Area" localSheetId="2">'Wages'!$A$1:$H$42</definedName>
  </definedNames>
  <calcPr fullCalcOnLoad="1"/>
</workbook>
</file>

<file path=xl/sharedStrings.xml><?xml version="1.0" encoding="utf-8"?>
<sst xmlns="http://schemas.openxmlformats.org/spreadsheetml/2006/main" count="249" uniqueCount="169">
  <si>
    <t>Account #</t>
  </si>
  <si>
    <t>Description</t>
  </si>
  <si>
    <t>Revenues</t>
  </si>
  <si>
    <t>Watercraft Permits</t>
  </si>
  <si>
    <t>Launch Fees</t>
  </si>
  <si>
    <t>Marina &amp; Club Fees</t>
  </si>
  <si>
    <t>Sublease Fees</t>
  </si>
  <si>
    <t>Property Tax - BC</t>
  </si>
  <si>
    <t>Property Tax - MC</t>
  </si>
  <si>
    <t>Interest</t>
  </si>
  <si>
    <t>Park Admission Fees</t>
  </si>
  <si>
    <t>Other</t>
  </si>
  <si>
    <t>TOTAL</t>
  </si>
  <si>
    <t>REVENUES</t>
  </si>
  <si>
    <t>WAGES</t>
  </si>
  <si>
    <t>Salaries &amp; Benefits</t>
  </si>
  <si>
    <t>Hourly &amp; Seasonal</t>
  </si>
  <si>
    <t>FICA (7.65%--all staff)</t>
  </si>
  <si>
    <t>GRAND TOTAL WAGES</t>
  </si>
  <si>
    <t>SUPPLIES</t>
  </si>
  <si>
    <t>Office Supplies</t>
  </si>
  <si>
    <t>Operating Supplies</t>
  </si>
  <si>
    <t>Repair &amp; Maintenance Supplies</t>
  </si>
  <si>
    <t>Other Supplies</t>
  </si>
  <si>
    <t>GRAND TOTAL SUPPLIES</t>
  </si>
  <si>
    <t>Season &amp; Launch Permits</t>
  </si>
  <si>
    <t>Daily Permits</t>
  </si>
  <si>
    <t>Checks</t>
  </si>
  <si>
    <t>Printer, Copier, Computer</t>
  </si>
  <si>
    <t>Postage</t>
  </si>
  <si>
    <t>Regular Gas</t>
  </si>
  <si>
    <t>Building &amp; Grounds</t>
  </si>
  <si>
    <t>SERVICES &amp; CHARGES</t>
  </si>
  <si>
    <t>Professional Services</t>
  </si>
  <si>
    <t>Communication/Transportation</t>
  </si>
  <si>
    <t>Printing/Advertising</t>
  </si>
  <si>
    <t>Insurance</t>
  </si>
  <si>
    <t>Utility Services</t>
  </si>
  <si>
    <t>Repair &amp; Maintenance</t>
  </si>
  <si>
    <t>Other Services &amp; Charges</t>
  </si>
  <si>
    <t>Accounting Services</t>
  </si>
  <si>
    <t>Attorney</t>
  </si>
  <si>
    <t>Other Professional/Secretarial Services</t>
  </si>
  <si>
    <t>Phone, LDT, Email, etc.</t>
  </si>
  <si>
    <t>Travel</t>
  </si>
  <si>
    <t>Hotel</t>
  </si>
  <si>
    <t>Subscriptions/Memberships</t>
  </si>
  <si>
    <t>Ads(legal notices)</t>
  </si>
  <si>
    <t>Other Printing</t>
  </si>
  <si>
    <t>Electric</t>
  </si>
  <si>
    <t>Water</t>
  </si>
  <si>
    <t>Trash</t>
  </si>
  <si>
    <t>Port-o-lets</t>
  </si>
  <si>
    <t>Pump Holding Tank</t>
  </si>
  <si>
    <t>Boats</t>
  </si>
  <si>
    <t>Sluice Gate Inspection</t>
  </si>
  <si>
    <t>Water Testing</t>
  </si>
  <si>
    <t>Cumulative Maintenance Fund</t>
  </si>
  <si>
    <t>Dam/Spillway Inspection</t>
  </si>
  <si>
    <t>Soil Testing (IDEM)</t>
  </si>
  <si>
    <t>Expenses</t>
  </si>
  <si>
    <t>Lake Weed Treatment</t>
  </si>
  <si>
    <t>Interest Expense (Line of Credit)</t>
  </si>
  <si>
    <t>Park/Lake Reservations</t>
  </si>
  <si>
    <t>Life Insurance</t>
  </si>
  <si>
    <t>Receipt/Ticket Books</t>
  </si>
  <si>
    <t>Miscellaneous/Other</t>
  </si>
  <si>
    <t>General Business Supplies</t>
  </si>
  <si>
    <t>Erosion Control</t>
  </si>
  <si>
    <t>Concessions</t>
  </si>
  <si>
    <t>Consulting Engineers</t>
  </si>
  <si>
    <t>Meals</t>
  </si>
  <si>
    <t xml:space="preserve">Dredging </t>
  </si>
  <si>
    <t>Fish Tournaments</t>
  </si>
  <si>
    <t>Application Fees</t>
  </si>
  <si>
    <t>Gate / Park Attendants</t>
  </si>
  <si>
    <t>Lake Patrol</t>
  </si>
  <si>
    <t>Lake Biologist</t>
  </si>
  <si>
    <t xml:space="preserve">Grass Mowing </t>
  </si>
  <si>
    <t>Computer Equipment</t>
  </si>
  <si>
    <t>Contingency Fund 10%</t>
  </si>
  <si>
    <t>Machinery and Equipment</t>
  </si>
  <si>
    <t>CAPITAL</t>
  </si>
  <si>
    <t>6% Commission-Marina Sales</t>
  </si>
  <si>
    <t xml:space="preserve">Grants &amp; Donations </t>
  </si>
  <si>
    <t>Boat Equipment</t>
  </si>
  <si>
    <t>Office Equipment</t>
  </si>
  <si>
    <t>Patrol Boat/Trailer</t>
  </si>
  <si>
    <t>GRAND TOTAL CAPITAL EXPENDITURES</t>
  </si>
  <si>
    <t>TOTAL EXPENDITURES BUDGET</t>
  </si>
  <si>
    <t>Excess Expenditures over Revenue</t>
  </si>
  <si>
    <t>SERVICES &amp; CHARGES (Continued)</t>
  </si>
  <si>
    <t>Dredger</t>
  </si>
  <si>
    <t>AssistantDredger</t>
  </si>
  <si>
    <t>Diesel, Oil, Grease</t>
  </si>
  <si>
    <t>Janitorial</t>
  </si>
  <si>
    <t>Medical</t>
  </si>
  <si>
    <t xml:space="preserve">Boats, Trucks </t>
  </si>
  <si>
    <t>Rip Rap/ Erosion Control</t>
  </si>
  <si>
    <t>Radios</t>
  </si>
  <si>
    <t>Trucks</t>
  </si>
  <si>
    <t>Dam/Spillway Repairs</t>
  </si>
  <si>
    <t>Disposal Site Preparation</t>
  </si>
  <si>
    <t>Debt Service- Dredging Loan</t>
  </si>
  <si>
    <t>Silt Container, Barge Assembly,</t>
  </si>
  <si>
    <t>,Barge Mobilization</t>
  </si>
  <si>
    <t>Barge</t>
  </si>
  <si>
    <t>Excavator &amp; Buckets</t>
  </si>
  <si>
    <t>Off Road Truck</t>
  </si>
  <si>
    <t>Utility Truck</t>
  </si>
  <si>
    <t xml:space="preserve"> Loan Proceeds</t>
  </si>
  <si>
    <t xml:space="preserve">Dredging Equipment </t>
  </si>
  <si>
    <t>Net</t>
  </si>
  <si>
    <t>Fireworks</t>
  </si>
  <si>
    <t>Other Capital Outlays</t>
  </si>
  <si>
    <t xml:space="preserve">Health Insurance </t>
  </si>
  <si>
    <t>Other Servies and Charges          (Debris Removal)</t>
  </si>
  <si>
    <t>(400 hrs @ $12.00/hr)</t>
  </si>
  <si>
    <t>Fish Management Survey</t>
  </si>
  <si>
    <t>Equipment Rental</t>
  </si>
  <si>
    <t>Ramp Repairs</t>
  </si>
  <si>
    <t>GRAND TOTAL SERVICES AND CHARGES</t>
  </si>
  <si>
    <t>Newsletter</t>
  </si>
  <si>
    <t>(LLCD Dredging)</t>
  </si>
  <si>
    <t>(Other)</t>
  </si>
  <si>
    <t>Dredging Supplies</t>
  </si>
  <si>
    <t>Uniforms</t>
  </si>
  <si>
    <t>Dredging Equipment Repairs</t>
  </si>
  <si>
    <t>Bulldozer</t>
  </si>
  <si>
    <t>Utility Vehicle</t>
  </si>
  <si>
    <t>Patrol Boat</t>
  </si>
  <si>
    <t>Dredging/Rip-Rap Income</t>
  </si>
  <si>
    <t>LLCD Pick-up Truck</t>
  </si>
  <si>
    <t>Boat Dock (2)</t>
  </si>
  <si>
    <t>2014 Budget</t>
  </si>
  <si>
    <t>PERF (14.2%)</t>
  </si>
  <si>
    <t>(Private)</t>
  </si>
  <si>
    <t>Signs/Nautical Markers</t>
  </si>
  <si>
    <t>2015 Budget</t>
  </si>
  <si>
    <t>2014 Budgeted</t>
  </si>
  <si>
    <t>Push Boat / Motors</t>
  </si>
  <si>
    <t>SUTA (1.236% to 9.5K--all staff)</t>
  </si>
  <si>
    <t>(1600 hrs @ $17.00/hr)</t>
  </si>
  <si>
    <t>2016 Budget</t>
  </si>
  <si>
    <t>2014 Actual</t>
  </si>
  <si>
    <t>2015 Budgeted</t>
  </si>
  <si>
    <t>Work Boat (Pontoon)</t>
  </si>
  <si>
    <t>2016 Budgeted</t>
  </si>
  <si>
    <t>District Manager</t>
  </si>
  <si>
    <t>Operations Supervisor</t>
  </si>
  <si>
    <t>(1909 hrs @ $11.00/hr)</t>
  </si>
  <si>
    <t>2015 Actual</t>
  </si>
  <si>
    <t>700,00</t>
  </si>
  <si>
    <t>2017 Budget</t>
  </si>
  <si>
    <t>,</t>
  </si>
  <si>
    <t>.0.00</t>
  </si>
  <si>
    <t>2017 Budgeted</t>
  </si>
  <si>
    <t>2016 Actual</t>
  </si>
  <si>
    <t xml:space="preserve">2018 Proposed Budget </t>
  </si>
  <si>
    <t>2018 Proposed Budget</t>
  </si>
  <si>
    <t>SUMMARY-2018 Budget</t>
  </si>
  <si>
    <t>(600 hrs @ $38.500/hr)</t>
  </si>
  <si>
    <t>(375 hrs @ $38.50/hr)</t>
  </si>
  <si>
    <t>(600 hrs @ $19.00/hr)</t>
  </si>
  <si>
    <t>(300 hrs @ $19.00/hr)</t>
  </si>
  <si>
    <t>(100 hrs @ $38.50/hr)</t>
  </si>
  <si>
    <t>(100 hrs @ $19.00/hr)</t>
  </si>
  <si>
    <t>2018 Budgeted</t>
  </si>
  <si>
    <t>2018 Budget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</si>
</sst>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[$-409]h:mm:ss\ AM/PM"/>
    <numFmt numFmtId="167" formatCode="#,##0.00;[Red]#,##0.00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1" xfId="0" applyFont="1" applyBorder="1" applyAlignment="1">
      <alignment horizontal="right"/>
    </xf>
    <xf numFmtId="0" fontId="0" fillId="0" borderId="19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0" xfId="0" applyFont="1" applyAlignment="1">
      <alignment/>
    </xf>
    <xf numFmtId="4" fontId="0" fillId="0" borderId="1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7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" fontId="0" fillId="0" borderId="15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4" fontId="0" fillId="0" borderId="16" xfId="0" applyNumberFormat="1" applyFont="1" applyBorder="1" applyAlignment="1">
      <alignment horizontal="center" wrapText="1"/>
    </xf>
    <xf numFmtId="4" fontId="1" fillId="0" borderId="15" xfId="0" applyNumberFormat="1" applyFon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14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4" fontId="0" fillId="0" borderId="18" xfId="0" applyNumberFormat="1" applyFont="1" applyBorder="1" applyAlignment="1">
      <alignment horizontal="center" wrapText="1"/>
    </xf>
    <xf numFmtId="4" fontId="0" fillId="0" borderId="19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4" fontId="0" fillId="0" borderId="0" xfId="0" applyNumberFormat="1" applyFont="1" applyAlignment="1">
      <alignment horizontal="center"/>
    </xf>
    <xf numFmtId="4" fontId="2" fillId="33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4" fontId="2" fillId="33" borderId="0" xfId="0" applyNumberFormat="1" applyFont="1" applyFill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4" fontId="0" fillId="0" borderId="22" xfId="0" applyNumberFormat="1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4" fontId="0" fillId="0" borderId="16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4" fontId="0" fillId="0" borderId="19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 wrapText="1"/>
    </xf>
    <xf numFmtId="4" fontId="0" fillId="0" borderId="17" xfId="0" applyNumberFormat="1" applyFont="1" applyFill="1" applyBorder="1" applyAlignment="1">
      <alignment horizontal="center" wrapText="1"/>
    </xf>
    <xf numFmtId="4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4" fontId="0" fillId="0" borderId="18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2" xfId="0" applyNumberFormat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2" fontId="0" fillId="0" borderId="11" xfId="0" applyNumberFormat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0" fontId="0" fillId="0" borderId="16" xfId="0" applyFont="1" applyBorder="1" applyAlignment="1">
      <alignment horizontal="right"/>
    </xf>
    <xf numFmtId="4" fontId="0" fillId="0" borderId="10" xfId="0" applyNumberFormat="1" applyFont="1" applyFill="1" applyBorder="1" applyAlignment="1">
      <alignment horizontal="center"/>
    </xf>
    <xf numFmtId="4" fontId="0" fillId="0" borderId="14" xfId="0" applyNumberForma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/>
    </xf>
    <xf numFmtId="4" fontId="0" fillId="0" borderId="10" xfId="0" applyNumberFormat="1" applyBorder="1" applyAlignment="1">
      <alignment horizontal="center" wrapText="1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wrapText="1"/>
    </xf>
    <xf numFmtId="4" fontId="0" fillId="0" borderId="20" xfId="0" applyNumberFormat="1" applyFont="1" applyFill="1" applyBorder="1" applyAlignment="1">
      <alignment horizontal="center" wrapText="1"/>
    </xf>
    <xf numFmtId="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4" fontId="0" fillId="0" borderId="20" xfId="0" applyNumberFormat="1" applyFont="1" applyBorder="1" applyAlignment="1">
      <alignment horizontal="center" wrapText="1"/>
    </xf>
    <xf numFmtId="2" fontId="0" fillId="0" borderId="2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1" fillId="0" borderId="23" xfId="0" applyFont="1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9.421875" style="0" customWidth="1"/>
    <col min="2" max="2" width="24.00390625" style="0" customWidth="1"/>
    <col min="3" max="3" width="18.8515625" style="0" customWidth="1"/>
    <col min="4" max="4" width="15.8515625" style="0" customWidth="1"/>
    <col min="5" max="6" width="15.28125" style="0" customWidth="1"/>
    <col min="7" max="7" width="26.7109375" style="96" customWidth="1"/>
    <col min="8" max="8" width="13.57421875" style="96" customWidth="1"/>
    <col min="9" max="9" width="17.57421875" style="0" hidden="1" customWidth="1"/>
    <col min="10" max="10" width="14.28125" style="0" hidden="1" customWidth="1"/>
  </cols>
  <sheetData>
    <row r="1" spans="1:10" s="8" customFormat="1" ht="14.25" customHeight="1">
      <c r="A1" s="144" t="s">
        <v>158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s="8" customFormat="1" ht="14.2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</row>
    <row r="3" spans="1:10" s="8" customFormat="1" ht="12.75">
      <c r="A3" s="14"/>
      <c r="B3" s="14"/>
      <c r="C3" s="14"/>
      <c r="D3" s="14"/>
      <c r="E3" s="14"/>
      <c r="F3" s="14"/>
      <c r="G3" s="60"/>
      <c r="H3" s="60"/>
      <c r="I3" s="14"/>
      <c r="J3" s="14"/>
    </row>
    <row r="4" spans="1:10" ht="12.75">
      <c r="A4" s="145" t="s">
        <v>13</v>
      </c>
      <c r="B4" s="145"/>
      <c r="C4" s="145"/>
      <c r="D4" s="145"/>
      <c r="E4" s="145"/>
      <c r="F4" s="145"/>
      <c r="G4" s="145"/>
      <c r="H4" s="145"/>
      <c r="I4" s="145"/>
      <c r="J4" s="145"/>
    </row>
    <row r="5" spans="1:10" ht="12.75">
      <c r="A5" s="7"/>
      <c r="B5" s="7"/>
      <c r="C5" s="7"/>
      <c r="D5" s="7"/>
      <c r="E5" s="7"/>
      <c r="F5" s="7"/>
      <c r="G5" s="60"/>
      <c r="H5" s="60"/>
      <c r="I5" s="7"/>
      <c r="J5" s="7"/>
    </row>
    <row r="6" spans="1:10" ht="12.75">
      <c r="A6" s="1" t="s">
        <v>0</v>
      </c>
      <c r="B6" s="1" t="s">
        <v>1</v>
      </c>
      <c r="C6" s="1" t="s">
        <v>168</v>
      </c>
      <c r="D6" s="1" t="s">
        <v>153</v>
      </c>
      <c r="E6" s="1" t="s">
        <v>143</v>
      </c>
      <c r="F6" s="1" t="s">
        <v>157</v>
      </c>
      <c r="G6" s="61" t="s">
        <v>138</v>
      </c>
      <c r="H6" s="61" t="s">
        <v>151</v>
      </c>
      <c r="I6" s="1" t="s">
        <v>139</v>
      </c>
      <c r="J6" s="1" t="s">
        <v>144</v>
      </c>
    </row>
    <row r="7" spans="1:10" ht="12.75">
      <c r="A7" s="9">
        <v>4000</v>
      </c>
      <c r="B7" s="15" t="s">
        <v>3</v>
      </c>
      <c r="C7" s="35">
        <v>115000</v>
      </c>
      <c r="D7" s="35">
        <v>115000</v>
      </c>
      <c r="E7" s="35">
        <v>110000</v>
      </c>
      <c r="F7" s="35">
        <v>112735</v>
      </c>
      <c r="G7" s="47">
        <v>105000</v>
      </c>
      <c r="H7" s="47">
        <v>115453</v>
      </c>
      <c r="I7" s="29">
        <v>102000</v>
      </c>
      <c r="J7" s="35">
        <v>113769</v>
      </c>
    </row>
    <row r="8" spans="1:10" ht="12.75">
      <c r="A8" s="16">
        <v>4010</v>
      </c>
      <c r="B8" s="17" t="s">
        <v>4</v>
      </c>
      <c r="C8" s="36">
        <v>22000</v>
      </c>
      <c r="D8" s="36">
        <v>20000</v>
      </c>
      <c r="E8" s="36">
        <v>20000</v>
      </c>
      <c r="F8" s="36">
        <v>22522</v>
      </c>
      <c r="G8" s="47">
        <v>18000</v>
      </c>
      <c r="H8" s="47">
        <v>23969</v>
      </c>
      <c r="I8" s="29">
        <v>16000</v>
      </c>
      <c r="J8" s="36">
        <v>22472</v>
      </c>
    </row>
    <row r="9" spans="1:10" ht="12.75">
      <c r="A9" s="16">
        <v>4020</v>
      </c>
      <c r="B9" s="17" t="s">
        <v>5</v>
      </c>
      <c r="C9" s="36">
        <v>9000</v>
      </c>
      <c r="D9" s="36">
        <v>9000</v>
      </c>
      <c r="E9" s="36">
        <v>8000</v>
      </c>
      <c r="F9" s="36">
        <v>8937.5</v>
      </c>
      <c r="G9" s="47">
        <v>8000</v>
      </c>
      <c r="H9" s="47">
        <v>11940.5</v>
      </c>
      <c r="I9" s="29">
        <v>8000</v>
      </c>
      <c r="J9" s="36">
        <v>9275</v>
      </c>
    </row>
    <row r="10" spans="1:10" ht="12.75">
      <c r="A10" s="16">
        <v>4030</v>
      </c>
      <c r="B10" s="17" t="s">
        <v>6</v>
      </c>
      <c r="C10" s="36">
        <v>27000</v>
      </c>
      <c r="D10" s="36">
        <v>27000</v>
      </c>
      <c r="E10" s="36">
        <v>26000</v>
      </c>
      <c r="F10" s="36">
        <v>23700</v>
      </c>
      <c r="G10" s="47">
        <v>26000</v>
      </c>
      <c r="H10" s="47">
        <v>27445</v>
      </c>
      <c r="I10" s="29">
        <v>26000</v>
      </c>
      <c r="J10" s="36">
        <v>27190</v>
      </c>
    </row>
    <row r="11" spans="1:10" ht="12.75">
      <c r="A11" s="16">
        <v>4040</v>
      </c>
      <c r="B11" s="17" t="s">
        <v>7</v>
      </c>
      <c r="C11" s="36">
        <v>65000</v>
      </c>
      <c r="D11" s="36">
        <v>65000</v>
      </c>
      <c r="E11" s="36">
        <v>65000</v>
      </c>
      <c r="F11" s="36">
        <v>65067.72</v>
      </c>
      <c r="G11" s="47">
        <v>65000</v>
      </c>
      <c r="H11" s="47">
        <v>64324.49</v>
      </c>
      <c r="I11" s="29">
        <v>65000</v>
      </c>
      <c r="J11" s="36">
        <v>62682.8</v>
      </c>
    </row>
    <row r="12" spans="1:10" ht="12.75">
      <c r="A12" s="16">
        <v>4050</v>
      </c>
      <c r="B12" s="17" t="s">
        <v>8</v>
      </c>
      <c r="C12" s="36">
        <v>185000</v>
      </c>
      <c r="D12" s="36">
        <v>185000</v>
      </c>
      <c r="E12" s="36">
        <v>185000</v>
      </c>
      <c r="F12" s="36">
        <v>199247.03</v>
      </c>
      <c r="G12" s="47">
        <v>185000</v>
      </c>
      <c r="H12" s="47">
        <v>192599.4</v>
      </c>
      <c r="I12" s="29">
        <v>185000</v>
      </c>
      <c r="J12" s="36">
        <v>185200.73</v>
      </c>
    </row>
    <row r="13" spans="1:10" ht="12.75">
      <c r="A13" s="16">
        <v>4060</v>
      </c>
      <c r="B13" s="17" t="s">
        <v>9</v>
      </c>
      <c r="C13" s="36">
        <v>1250</v>
      </c>
      <c r="D13" s="36">
        <v>1250</v>
      </c>
      <c r="E13" s="36">
        <v>1250</v>
      </c>
      <c r="F13" s="36">
        <v>1270.74</v>
      </c>
      <c r="G13" s="47">
        <v>1500</v>
      </c>
      <c r="H13" s="47">
        <v>1220.6</v>
      </c>
      <c r="I13" s="29">
        <v>2500</v>
      </c>
      <c r="J13" s="36">
        <v>1586.98</v>
      </c>
    </row>
    <row r="14" spans="1:10" ht="12.75">
      <c r="A14" s="16">
        <v>4070</v>
      </c>
      <c r="B14" s="17" t="s">
        <v>84</v>
      </c>
      <c r="C14" s="36">
        <v>7000</v>
      </c>
      <c r="D14" s="36">
        <v>7000</v>
      </c>
      <c r="E14" s="29">
        <v>7000</v>
      </c>
      <c r="F14" s="31">
        <v>12678</v>
      </c>
      <c r="G14" s="46">
        <v>5000</v>
      </c>
      <c r="H14" s="46">
        <v>7280.36</v>
      </c>
      <c r="I14" s="31">
        <v>6000</v>
      </c>
      <c r="J14" s="105">
        <v>12297.69</v>
      </c>
    </row>
    <row r="15" spans="1:10" ht="12.75">
      <c r="A15" s="146">
        <v>4080</v>
      </c>
      <c r="B15" s="103" t="s">
        <v>73</v>
      </c>
      <c r="C15" s="140"/>
      <c r="D15" s="63"/>
      <c r="E15" s="63"/>
      <c r="F15" s="63"/>
      <c r="G15" s="46"/>
      <c r="H15" s="46"/>
      <c r="I15" s="63"/>
      <c r="J15" s="63"/>
    </row>
    <row r="16" spans="1:10" ht="12.75" customHeight="1">
      <c r="A16" s="147"/>
      <c r="B16" s="104" t="s">
        <v>74</v>
      </c>
      <c r="C16" s="141">
        <v>1400</v>
      </c>
      <c r="D16" s="38">
        <v>1400</v>
      </c>
      <c r="E16" s="38">
        <v>1400</v>
      </c>
      <c r="F16" s="38">
        <v>1850</v>
      </c>
      <c r="G16" s="44">
        <v>700</v>
      </c>
      <c r="H16" s="44" t="s">
        <v>152</v>
      </c>
      <c r="I16" s="38">
        <v>800</v>
      </c>
      <c r="J16" s="38">
        <v>725</v>
      </c>
    </row>
    <row r="17" spans="1:10" ht="12.75">
      <c r="A17" s="16">
        <v>4090</v>
      </c>
      <c r="B17" s="19" t="s">
        <v>63</v>
      </c>
      <c r="C17" s="33">
        <v>4000</v>
      </c>
      <c r="D17" s="33">
        <v>4000</v>
      </c>
      <c r="E17" s="33">
        <v>4000</v>
      </c>
      <c r="F17" s="33">
        <v>3950</v>
      </c>
      <c r="G17" s="44">
        <v>4000</v>
      </c>
      <c r="H17" s="44">
        <v>2400</v>
      </c>
      <c r="I17" s="38">
        <v>4500</v>
      </c>
      <c r="J17" s="33">
        <v>4025</v>
      </c>
    </row>
    <row r="18" spans="1:10" ht="12.75">
      <c r="A18" s="16">
        <v>4100</v>
      </c>
      <c r="B18" s="17" t="s">
        <v>10</v>
      </c>
      <c r="C18" s="36">
        <v>40000</v>
      </c>
      <c r="D18" s="36">
        <v>37000</v>
      </c>
      <c r="E18" s="36">
        <v>37000</v>
      </c>
      <c r="F18" s="36">
        <v>39960</v>
      </c>
      <c r="G18" s="47">
        <v>27000</v>
      </c>
      <c r="H18" s="47">
        <v>30100</v>
      </c>
      <c r="I18" s="29">
        <v>27000</v>
      </c>
      <c r="J18" s="36">
        <v>27340</v>
      </c>
    </row>
    <row r="19" spans="1:10" ht="12.75">
      <c r="A19" s="16">
        <v>4110</v>
      </c>
      <c r="B19" s="17" t="s">
        <v>69</v>
      </c>
      <c r="C19" s="36">
        <v>1000</v>
      </c>
      <c r="D19" s="36">
        <v>0</v>
      </c>
      <c r="E19" s="36">
        <v>0</v>
      </c>
      <c r="F19" s="36">
        <v>0</v>
      </c>
      <c r="G19" s="47">
        <v>0</v>
      </c>
      <c r="H19" s="47"/>
      <c r="I19" s="29">
        <v>0</v>
      </c>
      <c r="J19" s="36">
        <v>0</v>
      </c>
    </row>
    <row r="20" spans="1:10" ht="12.75">
      <c r="A20" s="76">
        <v>4120</v>
      </c>
      <c r="B20" s="73" t="s">
        <v>11</v>
      </c>
      <c r="C20" s="74">
        <v>0</v>
      </c>
      <c r="D20" s="74">
        <v>0</v>
      </c>
      <c r="E20" s="74">
        <v>0</v>
      </c>
      <c r="F20" s="74">
        <v>4408.86</v>
      </c>
      <c r="G20" s="47">
        <v>0</v>
      </c>
      <c r="H20" s="47">
        <v>5161.87</v>
      </c>
      <c r="I20" s="98">
        <v>0</v>
      </c>
      <c r="J20" s="74">
        <v>813.75</v>
      </c>
    </row>
    <row r="21" spans="1:10" ht="12.75">
      <c r="A21" s="76">
        <v>4130</v>
      </c>
      <c r="B21" s="73" t="s">
        <v>131</v>
      </c>
      <c r="C21" s="74">
        <v>20000</v>
      </c>
      <c r="D21" s="74">
        <v>15000</v>
      </c>
      <c r="E21" s="74">
        <v>12500</v>
      </c>
      <c r="F21" s="74">
        <v>14116.52</v>
      </c>
      <c r="G21" s="47">
        <v>10000</v>
      </c>
      <c r="H21" s="47">
        <v>17675.82</v>
      </c>
      <c r="I21" s="98">
        <v>20000</v>
      </c>
      <c r="J21" s="74">
        <v>17577.92</v>
      </c>
    </row>
    <row r="22" spans="1:10" ht="12.75">
      <c r="A22" s="148">
        <v>4140</v>
      </c>
      <c r="B22" s="75" t="s">
        <v>111</v>
      </c>
      <c r="C22" s="118"/>
      <c r="D22" s="118"/>
      <c r="E22" s="118"/>
      <c r="F22" s="134"/>
      <c r="H22" s="46"/>
      <c r="I22" s="97"/>
      <c r="J22" s="97"/>
    </row>
    <row r="23" spans="1:10" ht="12.75">
      <c r="A23" s="149"/>
      <c r="B23" s="76" t="s">
        <v>110</v>
      </c>
      <c r="C23" s="97">
        <v>0</v>
      </c>
      <c r="D23" s="97">
        <v>90000</v>
      </c>
      <c r="E23" s="97">
        <v>200000</v>
      </c>
      <c r="F23" s="134">
        <v>0</v>
      </c>
      <c r="G23" s="96">
        <v>200000</v>
      </c>
      <c r="H23" s="44">
        <v>0</v>
      </c>
      <c r="I23" s="94">
        <v>0</v>
      </c>
      <c r="J23" s="94">
        <v>0</v>
      </c>
    </row>
    <row r="24" spans="1:10" ht="12.75">
      <c r="A24" s="76"/>
      <c r="B24" s="87" t="s">
        <v>12</v>
      </c>
      <c r="C24" s="115">
        <f aca="true" t="shared" si="0" ref="C24:J24">SUM(C7:C23)</f>
        <v>497650</v>
      </c>
      <c r="D24" s="115">
        <f t="shared" si="0"/>
        <v>576650</v>
      </c>
      <c r="E24" s="115">
        <f t="shared" si="0"/>
        <v>677150</v>
      </c>
      <c r="F24" s="115">
        <f t="shared" si="0"/>
        <v>510443.37</v>
      </c>
      <c r="G24" s="115">
        <f t="shared" si="0"/>
        <v>655200</v>
      </c>
      <c r="H24" s="130">
        <f>SUM(H7:H23)</f>
        <v>499570.04</v>
      </c>
      <c r="I24" s="88">
        <f t="shared" si="0"/>
        <v>462800</v>
      </c>
      <c r="J24" s="88">
        <f t="shared" si="0"/>
        <v>484955.87</v>
      </c>
    </row>
  </sheetData>
  <sheetProtection/>
  <mergeCells count="5">
    <mergeCell ref="A1:J1"/>
    <mergeCell ref="A4:J4"/>
    <mergeCell ref="A15:A16"/>
    <mergeCell ref="A22:A23"/>
    <mergeCell ref="A2:J2"/>
  </mergeCells>
  <printOptions horizontalCentered="1"/>
  <pageMargins left="0.75" right="0.75" top="2.34" bottom="1" header="0.5" footer="0.5"/>
  <pageSetup fitToHeight="1" fitToWidth="1" horizontalDpi="600" verticalDpi="600" orientation="landscape" paperSize="5" r:id="rId1"/>
  <colBreaks count="1" manualBreakCount="1">
    <brk id="8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10.7109375" style="0" customWidth="1"/>
    <col min="2" max="2" width="26.7109375" style="0" bestFit="1" customWidth="1"/>
    <col min="3" max="3" width="20.421875" style="0" customWidth="1"/>
    <col min="4" max="4" width="17.8515625" style="127" customWidth="1"/>
    <col min="5" max="6" width="15.57421875" style="0" customWidth="1"/>
    <col min="7" max="7" width="14.8515625" style="96" customWidth="1"/>
    <col min="8" max="8" width="16.421875" style="96" customWidth="1"/>
    <col min="9" max="9" width="0.2890625" style="0" customWidth="1"/>
    <col min="10" max="10" width="16.7109375" style="0" hidden="1" customWidth="1"/>
  </cols>
  <sheetData>
    <row r="1" spans="1:10" ht="12.75">
      <c r="A1" s="145" t="s">
        <v>168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2.75">
      <c r="A2" s="48"/>
      <c r="B2" s="48"/>
      <c r="C2" s="48"/>
      <c r="D2" s="62"/>
      <c r="E2" s="48"/>
      <c r="F2" s="48"/>
      <c r="G2" s="62"/>
      <c r="H2" s="62"/>
      <c r="I2" s="48"/>
      <c r="J2" s="48"/>
    </row>
    <row r="3" spans="1:10" ht="12.75">
      <c r="A3" s="145" t="s">
        <v>14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10" ht="12.75">
      <c r="A4" s="48"/>
      <c r="B4" s="48"/>
      <c r="C4" s="48"/>
      <c r="D4" s="62"/>
      <c r="E4" s="48"/>
      <c r="F4" s="48"/>
      <c r="G4" s="62"/>
      <c r="H4" s="62"/>
      <c r="I4" s="48"/>
      <c r="J4" s="48"/>
    </row>
    <row r="5" spans="1:10" ht="12.75">
      <c r="A5" s="2" t="s">
        <v>0</v>
      </c>
      <c r="B5" s="1"/>
      <c r="C5" s="1" t="s">
        <v>168</v>
      </c>
      <c r="D5" s="61" t="s">
        <v>153</v>
      </c>
      <c r="E5" s="1" t="s">
        <v>143</v>
      </c>
      <c r="F5" s="1" t="s">
        <v>157</v>
      </c>
      <c r="G5" s="61" t="s">
        <v>138</v>
      </c>
      <c r="H5" s="61" t="s">
        <v>151</v>
      </c>
      <c r="I5" s="1" t="s">
        <v>139</v>
      </c>
      <c r="J5" s="1" t="s">
        <v>144</v>
      </c>
    </row>
    <row r="6" spans="1:10" ht="12.75">
      <c r="A6" s="156" t="s">
        <v>15</v>
      </c>
      <c r="B6" s="157"/>
      <c r="C6" s="157"/>
      <c r="D6" s="157"/>
      <c r="E6" s="157"/>
      <c r="F6" s="157"/>
      <c r="G6" s="157"/>
      <c r="H6" s="157"/>
      <c r="I6" s="157"/>
      <c r="J6" s="157"/>
    </row>
    <row r="7" spans="1:10" ht="12.75">
      <c r="A7" s="20">
        <v>6000</v>
      </c>
      <c r="B7" s="15" t="s">
        <v>148</v>
      </c>
      <c r="C7" s="35">
        <v>52000</v>
      </c>
      <c r="D7" s="35">
        <v>51000</v>
      </c>
      <c r="E7" s="35">
        <v>50400</v>
      </c>
      <c r="F7" s="35">
        <v>50400</v>
      </c>
      <c r="G7" s="47">
        <v>55000</v>
      </c>
      <c r="H7" s="71">
        <v>51165.16</v>
      </c>
      <c r="I7" s="35">
        <v>54991</v>
      </c>
      <c r="J7" s="29">
        <v>54991</v>
      </c>
    </row>
    <row r="8" spans="1:10" ht="12.75">
      <c r="A8" s="117">
        <v>6001</v>
      </c>
      <c r="B8" s="17" t="s">
        <v>149</v>
      </c>
      <c r="C8" s="36">
        <v>41000</v>
      </c>
      <c r="D8" s="36">
        <v>41000</v>
      </c>
      <c r="E8" s="36">
        <v>40000</v>
      </c>
      <c r="F8" s="36">
        <v>37500</v>
      </c>
      <c r="G8" s="47"/>
      <c r="H8" s="122"/>
      <c r="I8" s="36"/>
      <c r="J8" s="121"/>
    </row>
    <row r="9" spans="1:10" ht="12.75">
      <c r="A9" s="67">
        <v>6010</v>
      </c>
      <c r="B9" s="73" t="s">
        <v>17</v>
      </c>
      <c r="C9" s="74">
        <v>13500</v>
      </c>
      <c r="D9" s="74">
        <v>13500</v>
      </c>
      <c r="E9" s="74">
        <v>13400</v>
      </c>
      <c r="F9" s="74">
        <v>12001.87</v>
      </c>
      <c r="G9" s="47">
        <v>12641</v>
      </c>
      <c r="H9" s="122">
        <v>11399.36</v>
      </c>
      <c r="I9" s="74">
        <v>11681</v>
      </c>
      <c r="J9" s="94">
        <v>10789.11</v>
      </c>
    </row>
    <row r="10" spans="1:10" ht="12.75">
      <c r="A10" s="67">
        <v>6020</v>
      </c>
      <c r="B10" s="73" t="s">
        <v>141</v>
      </c>
      <c r="C10" s="74">
        <v>800</v>
      </c>
      <c r="D10" s="74">
        <v>800</v>
      </c>
      <c r="E10" s="74">
        <v>800</v>
      </c>
      <c r="F10" s="74">
        <v>419.19</v>
      </c>
      <c r="G10" s="47">
        <v>789</v>
      </c>
      <c r="H10" s="122">
        <v>499.98</v>
      </c>
      <c r="I10" s="74">
        <v>314</v>
      </c>
      <c r="J10" s="94">
        <v>722.05</v>
      </c>
    </row>
    <row r="11" spans="1:10" ht="12.75">
      <c r="A11" s="67">
        <v>6030</v>
      </c>
      <c r="B11" s="73" t="s">
        <v>135</v>
      </c>
      <c r="C11" s="74">
        <v>15000</v>
      </c>
      <c r="D11" s="74">
        <v>13000</v>
      </c>
      <c r="E11" s="74">
        <v>12800</v>
      </c>
      <c r="F11" s="74">
        <v>12195.94</v>
      </c>
      <c r="G11" s="47">
        <v>7810</v>
      </c>
      <c r="H11" s="122">
        <v>6921.44</v>
      </c>
      <c r="I11" s="74">
        <v>7809</v>
      </c>
      <c r="J11" s="94">
        <v>8106.51</v>
      </c>
    </row>
    <row r="12" spans="1:10" ht="12.75">
      <c r="A12" s="67">
        <v>6040</v>
      </c>
      <c r="B12" s="73" t="s">
        <v>115</v>
      </c>
      <c r="C12" s="74">
        <v>10000</v>
      </c>
      <c r="D12" s="74">
        <v>10000</v>
      </c>
      <c r="E12" s="74">
        <v>8000</v>
      </c>
      <c r="F12" s="74">
        <v>8410.23</v>
      </c>
      <c r="G12" s="47">
        <v>12000</v>
      </c>
      <c r="H12" s="122">
        <v>5650.31</v>
      </c>
      <c r="I12" s="74">
        <v>21000</v>
      </c>
      <c r="J12" s="94">
        <v>24385.82</v>
      </c>
    </row>
    <row r="13" spans="1:10" ht="12.75">
      <c r="A13" s="67">
        <v>6050</v>
      </c>
      <c r="B13" s="73" t="s">
        <v>64</v>
      </c>
      <c r="C13" s="74">
        <v>0</v>
      </c>
      <c r="D13" s="74">
        <v>0</v>
      </c>
      <c r="E13" s="74">
        <v>0</v>
      </c>
      <c r="F13" s="74">
        <v>0</v>
      </c>
      <c r="G13" s="47">
        <v>0</v>
      </c>
      <c r="H13" s="122">
        <v>0</v>
      </c>
      <c r="I13" s="74">
        <v>1263</v>
      </c>
      <c r="J13" s="94">
        <v>1263</v>
      </c>
    </row>
    <row r="14" spans="1:10" ht="12.75">
      <c r="A14" s="68"/>
      <c r="B14" s="87" t="s">
        <v>12</v>
      </c>
      <c r="C14" s="88">
        <f aca="true" t="shared" si="0" ref="C14:J14">SUM(C7:C13)</f>
        <v>132300</v>
      </c>
      <c r="D14" s="88">
        <f t="shared" si="0"/>
        <v>129300</v>
      </c>
      <c r="E14" s="88">
        <f t="shared" si="0"/>
        <v>125400</v>
      </c>
      <c r="F14" s="88">
        <f t="shared" si="0"/>
        <v>120927.23</v>
      </c>
      <c r="G14" s="88">
        <f t="shared" si="0"/>
        <v>88240</v>
      </c>
      <c r="H14" s="88">
        <f t="shared" si="0"/>
        <v>75636.25</v>
      </c>
      <c r="I14" s="88">
        <f t="shared" si="0"/>
        <v>97058</v>
      </c>
      <c r="J14" s="131">
        <f t="shared" si="0"/>
        <v>100257.48999999999</v>
      </c>
    </row>
    <row r="15" spans="1:10" ht="12.75">
      <c r="A15" s="150" t="s">
        <v>16</v>
      </c>
      <c r="B15" s="151"/>
      <c r="C15" s="151"/>
      <c r="D15" s="151"/>
      <c r="E15" s="151"/>
      <c r="F15" s="151"/>
      <c r="G15" s="151"/>
      <c r="H15" s="151"/>
      <c r="I15" s="151"/>
      <c r="J15" s="152"/>
    </row>
    <row r="16" spans="1:10" ht="12.75">
      <c r="A16" s="153">
        <v>6070</v>
      </c>
      <c r="B16" s="21" t="s">
        <v>75</v>
      </c>
      <c r="C16" s="56"/>
      <c r="D16" s="56"/>
      <c r="E16" s="56"/>
      <c r="F16" s="56"/>
      <c r="G16" s="46"/>
      <c r="H16" s="123"/>
      <c r="I16" s="56"/>
      <c r="J16" s="63"/>
    </row>
    <row r="17" spans="1:10" ht="12.75">
      <c r="A17" s="155"/>
      <c r="B17" s="19" t="s">
        <v>150</v>
      </c>
      <c r="C17" s="33">
        <v>21000</v>
      </c>
      <c r="D17" s="33">
        <v>21000</v>
      </c>
      <c r="E17" s="33">
        <v>21000</v>
      </c>
      <c r="F17" s="33">
        <v>19979.5</v>
      </c>
      <c r="G17" s="44">
        <v>21000</v>
      </c>
      <c r="H17" s="122">
        <v>18461.7</v>
      </c>
      <c r="I17" s="33">
        <v>15000</v>
      </c>
      <c r="J17" s="38">
        <v>15026.52</v>
      </c>
    </row>
    <row r="18" spans="1:10" ht="12.75">
      <c r="A18" s="153">
        <v>6100</v>
      </c>
      <c r="B18" s="18" t="s">
        <v>76</v>
      </c>
      <c r="C18" s="55"/>
      <c r="D18" s="55"/>
      <c r="E18" s="55"/>
      <c r="F18" s="55"/>
      <c r="G18" s="46"/>
      <c r="H18" s="124"/>
      <c r="I18" s="55"/>
      <c r="J18" s="53"/>
    </row>
    <row r="19" spans="1:10" ht="12.75">
      <c r="A19" s="155"/>
      <c r="B19" s="19" t="s">
        <v>117</v>
      </c>
      <c r="C19" s="33">
        <v>4800</v>
      </c>
      <c r="D19" s="33">
        <v>4800</v>
      </c>
      <c r="E19" s="33">
        <v>4800</v>
      </c>
      <c r="F19" s="33">
        <v>0</v>
      </c>
      <c r="G19" s="44">
        <v>4800</v>
      </c>
      <c r="H19" s="122">
        <v>4287</v>
      </c>
      <c r="I19" s="33">
        <v>4800</v>
      </c>
      <c r="J19" s="38">
        <v>4191</v>
      </c>
    </row>
    <row r="20" spans="1:10" ht="12.75">
      <c r="A20" s="153">
        <v>6110</v>
      </c>
      <c r="B20" s="18" t="s">
        <v>77</v>
      </c>
      <c r="C20" s="55"/>
      <c r="D20" s="55"/>
      <c r="E20" s="55"/>
      <c r="F20" s="55"/>
      <c r="G20" s="46"/>
      <c r="H20" s="124"/>
      <c r="I20" s="55"/>
      <c r="J20" s="53"/>
    </row>
    <row r="21" spans="1:10" ht="12.75">
      <c r="A21" s="155"/>
      <c r="B21" s="19" t="s">
        <v>142</v>
      </c>
      <c r="C21" s="33">
        <v>0</v>
      </c>
      <c r="D21" s="33">
        <v>0</v>
      </c>
      <c r="E21" s="33">
        <v>0</v>
      </c>
      <c r="F21" s="33">
        <v>0</v>
      </c>
      <c r="G21" s="44">
        <v>27200</v>
      </c>
      <c r="H21" s="122">
        <v>30396</v>
      </c>
      <c r="I21" s="33">
        <v>21700</v>
      </c>
      <c r="J21" s="38">
        <v>25935.39</v>
      </c>
    </row>
    <row r="22" spans="1:10" ht="12.75">
      <c r="A22" s="153">
        <v>6111</v>
      </c>
      <c r="B22" s="34" t="s">
        <v>92</v>
      </c>
      <c r="C22" s="63"/>
      <c r="D22" s="63"/>
      <c r="E22" s="63"/>
      <c r="F22" s="63"/>
      <c r="G22" s="46"/>
      <c r="H22" s="46"/>
      <c r="I22" s="63"/>
      <c r="J22" s="63"/>
    </row>
    <row r="23" spans="1:10" ht="12.75">
      <c r="A23" s="154"/>
      <c r="B23" s="54" t="s">
        <v>123</v>
      </c>
      <c r="C23" s="53"/>
      <c r="D23" s="53"/>
      <c r="E23" s="53"/>
      <c r="F23" s="53"/>
      <c r="G23" s="113"/>
      <c r="H23" s="113"/>
      <c r="I23" s="53"/>
      <c r="J23" s="53"/>
    </row>
    <row r="24" spans="1:10" ht="12.75">
      <c r="A24" s="155"/>
      <c r="B24" s="37" t="s">
        <v>161</v>
      </c>
      <c r="C24" s="38">
        <v>23100</v>
      </c>
      <c r="D24" s="38">
        <v>22800</v>
      </c>
      <c r="E24" s="38">
        <v>22500</v>
      </c>
      <c r="F24" s="38">
        <v>19308.76</v>
      </c>
      <c r="G24" s="44">
        <v>21900</v>
      </c>
      <c r="H24" s="44">
        <v>11753</v>
      </c>
      <c r="I24" s="38">
        <v>21600</v>
      </c>
      <c r="J24" s="38">
        <v>13518</v>
      </c>
    </row>
    <row r="25" spans="1:10" ht="12.75">
      <c r="A25" s="65"/>
      <c r="B25" s="78" t="s">
        <v>92</v>
      </c>
      <c r="C25" s="79"/>
      <c r="D25" s="79"/>
      <c r="E25" s="79"/>
      <c r="F25" s="79"/>
      <c r="G25" s="46"/>
      <c r="H25" s="46"/>
      <c r="I25" s="79"/>
      <c r="J25" s="79"/>
    </row>
    <row r="26" spans="1:10" ht="12.75">
      <c r="A26" s="66"/>
      <c r="B26" s="80" t="s">
        <v>124</v>
      </c>
      <c r="C26" s="81"/>
      <c r="D26" s="81"/>
      <c r="E26" s="81"/>
      <c r="F26" s="81"/>
      <c r="G26" s="113"/>
      <c r="H26" s="113"/>
      <c r="I26" s="81"/>
      <c r="J26" s="81"/>
    </row>
    <row r="27" spans="1:10" ht="12.75">
      <c r="A27" s="67">
        <v>6112</v>
      </c>
      <c r="B27" s="82" t="s">
        <v>162</v>
      </c>
      <c r="C27" s="83">
        <v>14500</v>
      </c>
      <c r="D27" s="83">
        <v>14250</v>
      </c>
      <c r="E27" s="83">
        <v>14062.5</v>
      </c>
      <c r="F27" s="83">
        <v>13537.5</v>
      </c>
      <c r="G27" s="44">
        <v>13688</v>
      </c>
      <c r="H27" s="44">
        <v>20978.38</v>
      </c>
      <c r="I27" s="83">
        <v>13500</v>
      </c>
      <c r="J27" s="83">
        <v>13635</v>
      </c>
    </row>
    <row r="28" spans="1:10" ht="12.75">
      <c r="A28" s="66"/>
      <c r="B28" s="78" t="s">
        <v>93</v>
      </c>
      <c r="C28" s="79"/>
      <c r="D28" s="79"/>
      <c r="E28" s="79"/>
      <c r="F28" s="79"/>
      <c r="G28" s="46"/>
      <c r="H28" s="113"/>
      <c r="I28" s="81"/>
      <c r="J28" s="81"/>
    </row>
    <row r="29" spans="1:10" ht="12.75">
      <c r="A29" s="66"/>
      <c r="B29" s="80" t="s">
        <v>123</v>
      </c>
      <c r="C29" s="81"/>
      <c r="D29" s="81"/>
      <c r="E29" s="81"/>
      <c r="F29" s="81"/>
      <c r="G29" s="113"/>
      <c r="H29" s="113"/>
      <c r="I29" s="81"/>
      <c r="J29" s="81"/>
    </row>
    <row r="30" spans="1:10" ht="12.75">
      <c r="A30" s="66">
        <v>6113</v>
      </c>
      <c r="B30" s="82" t="s">
        <v>163</v>
      </c>
      <c r="C30" s="83">
        <v>11400</v>
      </c>
      <c r="D30" s="83">
        <v>11100</v>
      </c>
      <c r="E30" s="83">
        <v>10800</v>
      </c>
      <c r="F30" s="83">
        <v>8914.5</v>
      </c>
      <c r="G30" s="44">
        <v>10800</v>
      </c>
      <c r="H30" s="44">
        <v>4977</v>
      </c>
      <c r="I30" s="83">
        <v>10500</v>
      </c>
      <c r="J30" s="83">
        <v>6072.5</v>
      </c>
    </row>
    <row r="31" spans="1:10" ht="12.75">
      <c r="A31" s="65"/>
      <c r="B31" s="84" t="s">
        <v>93</v>
      </c>
      <c r="C31" s="85"/>
      <c r="D31" s="85"/>
      <c r="E31" s="85"/>
      <c r="F31" s="85"/>
      <c r="G31" s="46"/>
      <c r="H31" s="123"/>
      <c r="I31" s="85"/>
      <c r="J31" s="79"/>
    </row>
    <row r="32" spans="1:10" ht="12.75">
      <c r="A32" s="66"/>
      <c r="B32" s="86" t="s">
        <v>124</v>
      </c>
      <c r="C32" s="99"/>
      <c r="D32" s="99"/>
      <c r="E32" s="99"/>
      <c r="F32" s="99"/>
      <c r="G32" s="113"/>
      <c r="H32" s="124"/>
      <c r="I32" s="99"/>
      <c r="J32" s="81"/>
    </row>
    <row r="33" spans="1:10" s="64" customFormat="1" ht="12.75">
      <c r="A33" s="67">
        <v>6114</v>
      </c>
      <c r="B33" s="82" t="s">
        <v>164</v>
      </c>
      <c r="C33" s="83">
        <v>5700</v>
      </c>
      <c r="D33" s="83">
        <v>5550</v>
      </c>
      <c r="E33" s="83">
        <v>5400</v>
      </c>
      <c r="F33" s="83">
        <v>5931</v>
      </c>
      <c r="G33" s="44">
        <v>5400</v>
      </c>
      <c r="H33" s="122">
        <v>6993</v>
      </c>
      <c r="I33" s="100">
        <v>5250</v>
      </c>
      <c r="J33" s="83">
        <v>4738.13</v>
      </c>
    </row>
    <row r="34" spans="1:10" ht="12.75">
      <c r="A34" s="66"/>
      <c r="B34" s="80" t="s">
        <v>92</v>
      </c>
      <c r="C34" s="81"/>
      <c r="D34" s="81"/>
      <c r="E34" s="79"/>
      <c r="F34" s="135"/>
      <c r="H34" s="46"/>
      <c r="I34" s="81"/>
      <c r="J34" s="81"/>
    </row>
    <row r="35" spans="1:10" ht="12.75">
      <c r="A35" s="66"/>
      <c r="B35" s="80" t="s">
        <v>136</v>
      </c>
      <c r="C35" s="81"/>
      <c r="D35" s="81"/>
      <c r="E35" s="81"/>
      <c r="F35" s="135"/>
      <c r="H35" s="113"/>
      <c r="I35" s="81"/>
      <c r="J35" s="81"/>
    </row>
    <row r="36" spans="1:10" s="64" customFormat="1" ht="12.75">
      <c r="A36" s="67">
        <v>6115</v>
      </c>
      <c r="B36" s="82" t="s">
        <v>165</v>
      </c>
      <c r="C36" s="83">
        <v>3850</v>
      </c>
      <c r="D36" s="83">
        <v>3800</v>
      </c>
      <c r="E36" s="83">
        <v>3750</v>
      </c>
      <c r="F36" s="136">
        <v>2025</v>
      </c>
      <c r="G36" s="114">
        <v>3650</v>
      </c>
      <c r="H36" s="44">
        <v>0</v>
      </c>
      <c r="I36" s="83">
        <v>3600</v>
      </c>
      <c r="J36" s="83">
        <v>1998</v>
      </c>
    </row>
    <row r="37" spans="1:10" ht="12.75">
      <c r="A37" s="66"/>
      <c r="B37" s="80" t="s">
        <v>93</v>
      </c>
      <c r="C37" s="81"/>
      <c r="D37" s="81"/>
      <c r="E37" s="79"/>
      <c r="F37" s="135"/>
      <c r="H37" s="46"/>
      <c r="I37" s="81"/>
      <c r="J37" s="81"/>
    </row>
    <row r="38" spans="1:10" ht="12.75">
      <c r="A38" s="66"/>
      <c r="B38" s="80" t="s">
        <v>136</v>
      </c>
      <c r="C38" s="81"/>
      <c r="D38" s="81"/>
      <c r="E38" s="81"/>
      <c r="F38" s="135"/>
      <c r="H38" s="113"/>
      <c r="I38" s="81"/>
      <c r="J38" s="81"/>
    </row>
    <row r="39" spans="1:10" s="64" customFormat="1" ht="12.75">
      <c r="A39" s="67">
        <v>6116</v>
      </c>
      <c r="B39" s="82" t="s">
        <v>166</v>
      </c>
      <c r="C39" s="83">
        <v>1900</v>
      </c>
      <c r="D39" s="83">
        <v>1850</v>
      </c>
      <c r="E39" s="83">
        <v>1800</v>
      </c>
      <c r="F39" s="136">
        <v>792</v>
      </c>
      <c r="G39" s="114">
        <v>1800</v>
      </c>
      <c r="H39" s="44">
        <v>0</v>
      </c>
      <c r="I39" s="83">
        <v>1750</v>
      </c>
      <c r="J39" s="83">
        <v>927.5</v>
      </c>
    </row>
    <row r="40" spans="1:10" ht="12.75">
      <c r="A40" s="68"/>
      <c r="B40" s="87" t="s">
        <v>12</v>
      </c>
      <c r="C40" s="88">
        <f aca="true" t="shared" si="1" ref="C40:J40">SUM(C17:C39)</f>
        <v>86250</v>
      </c>
      <c r="D40" s="88">
        <f t="shared" si="1"/>
        <v>85150</v>
      </c>
      <c r="E40" s="88">
        <f t="shared" si="1"/>
        <v>84112.5</v>
      </c>
      <c r="F40" s="88">
        <f t="shared" si="1"/>
        <v>70488.26</v>
      </c>
      <c r="G40" s="88">
        <f t="shared" si="1"/>
        <v>110238</v>
      </c>
      <c r="H40" s="88">
        <f t="shared" si="1"/>
        <v>97846.08</v>
      </c>
      <c r="I40" s="88">
        <f t="shared" si="1"/>
        <v>97700</v>
      </c>
      <c r="J40" s="131">
        <f t="shared" si="1"/>
        <v>86042.04000000001</v>
      </c>
    </row>
    <row r="41" spans="1:10" ht="12.75">
      <c r="A41" s="89"/>
      <c r="B41" s="90"/>
      <c r="C41" s="91"/>
      <c r="D41" s="91"/>
      <c r="E41" s="90"/>
      <c r="F41" s="90"/>
      <c r="G41" s="47"/>
      <c r="H41" s="124"/>
      <c r="I41" s="91"/>
      <c r="J41" s="132"/>
    </row>
    <row r="42" spans="1:10" ht="12.75">
      <c r="A42" s="92"/>
      <c r="B42" s="93" t="s">
        <v>18</v>
      </c>
      <c r="C42" s="39">
        <f>SUM(C14+C40)</f>
        <v>218550</v>
      </c>
      <c r="D42" s="39">
        <f>SUM(D14+D40)</f>
        <v>214450</v>
      </c>
      <c r="E42" s="39">
        <f>SUM(E14+E40)</f>
        <v>209512.5</v>
      </c>
      <c r="F42" s="39">
        <f>SUM(F14+F40)</f>
        <v>191415.49</v>
      </c>
      <c r="G42" s="39">
        <f>SUM(G14+G40)</f>
        <v>198478</v>
      </c>
      <c r="H42" s="39">
        <f>SUM(H14,H40)</f>
        <v>173482.33000000002</v>
      </c>
      <c r="I42" s="39">
        <f>SUM(I14+I40)</f>
        <v>194758</v>
      </c>
      <c r="J42" s="30">
        <f>SUM(J14+J40)</f>
        <v>186299.53</v>
      </c>
    </row>
  </sheetData>
  <sheetProtection/>
  <mergeCells count="8">
    <mergeCell ref="A15:J15"/>
    <mergeCell ref="A1:J1"/>
    <mergeCell ref="A3:J3"/>
    <mergeCell ref="A22:A24"/>
    <mergeCell ref="A20:A21"/>
    <mergeCell ref="A18:A19"/>
    <mergeCell ref="A16:A17"/>
    <mergeCell ref="A6:J6"/>
  </mergeCells>
  <printOptions horizontalCentered="1" verticalCentered="1"/>
  <pageMargins left="0.39" right="0" top="0.05" bottom="0.25" header="0" footer="0"/>
  <pageSetup fitToHeight="1" fitToWidth="1" horizontalDpi="1200" verticalDpi="12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2"/>
  <sheetViews>
    <sheetView view="pageBreakPreview" zoomScaleSheetLayoutView="100" zoomScalePageLayoutView="0" workbookViewId="0" topLeftCell="A2">
      <selection activeCell="D10" sqref="D10"/>
    </sheetView>
  </sheetViews>
  <sheetFormatPr defaultColWidth="9.140625" defaultRowHeight="12.75"/>
  <cols>
    <col min="1" max="1" width="10.7109375" style="0" customWidth="1"/>
    <col min="2" max="2" width="26.7109375" style="0" bestFit="1" customWidth="1"/>
    <col min="3" max="3" width="19.7109375" style="0" customWidth="1"/>
    <col min="4" max="4" width="17.140625" style="127" customWidth="1"/>
    <col min="5" max="6" width="16.28125" style="0" customWidth="1"/>
    <col min="7" max="7" width="14.8515625" style="96" customWidth="1"/>
    <col min="8" max="8" width="14.421875" style="96" customWidth="1"/>
    <col min="9" max="10" width="15.140625" style="0" hidden="1" customWidth="1"/>
  </cols>
  <sheetData>
    <row r="1" spans="1:10" ht="12.75">
      <c r="A1" s="158" t="s">
        <v>159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12.75">
      <c r="A2" s="50"/>
      <c r="B2" s="50"/>
      <c r="C2" s="50"/>
      <c r="D2" s="126"/>
      <c r="E2" s="50"/>
      <c r="F2" s="50"/>
      <c r="G2" s="106"/>
      <c r="H2" s="106"/>
      <c r="I2" s="50"/>
      <c r="J2" s="50"/>
    </row>
    <row r="3" spans="1:10" ht="12.75">
      <c r="A3" s="158" t="s">
        <v>19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10" ht="12.75">
      <c r="A4" s="111" t="s">
        <v>0</v>
      </c>
      <c r="B4" s="111" t="s">
        <v>1</v>
      </c>
      <c r="C4" s="112" t="s">
        <v>168</v>
      </c>
      <c r="D4" s="69" t="s">
        <v>153</v>
      </c>
      <c r="E4" s="112" t="s">
        <v>143</v>
      </c>
      <c r="F4" s="112" t="s">
        <v>157</v>
      </c>
      <c r="G4" s="69" t="s">
        <v>138</v>
      </c>
      <c r="H4" s="69" t="s">
        <v>151</v>
      </c>
      <c r="I4" s="1" t="s">
        <v>139</v>
      </c>
      <c r="J4" s="1" t="s">
        <v>144</v>
      </c>
    </row>
    <row r="5" spans="1:10" ht="12.75">
      <c r="A5" s="4" t="s">
        <v>20</v>
      </c>
      <c r="B5" s="5"/>
      <c r="C5" s="5"/>
      <c r="D5" s="70"/>
      <c r="E5" s="5"/>
      <c r="F5" s="5"/>
      <c r="G5" s="70"/>
      <c r="H5" s="70"/>
      <c r="I5" s="5"/>
      <c r="J5" s="5"/>
    </row>
    <row r="6" spans="1:10" ht="12.75">
      <c r="A6" s="3">
        <v>6120</v>
      </c>
      <c r="B6" s="11" t="s">
        <v>25</v>
      </c>
      <c r="C6" s="40">
        <v>1700</v>
      </c>
      <c r="D6" s="40">
        <v>1700</v>
      </c>
      <c r="E6" s="40">
        <v>1500</v>
      </c>
      <c r="F6" s="40">
        <v>1754.48</v>
      </c>
      <c r="G6" s="47">
        <v>1200</v>
      </c>
      <c r="H6" s="40">
        <v>1791.88</v>
      </c>
      <c r="I6" s="40">
        <v>1200</v>
      </c>
      <c r="J6" s="47">
        <v>1289.56</v>
      </c>
    </row>
    <row r="7" spans="1:10" ht="12.75">
      <c r="A7" s="3">
        <v>6130</v>
      </c>
      <c r="B7" s="11" t="s">
        <v>26</v>
      </c>
      <c r="C7" s="40">
        <v>400</v>
      </c>
      <c r="D7" s="40">
        <v>400</v>
      </c>
      <c r="E7" s="40">
        <v>400</v>
      </c>
      <c r="F7" s="40">
        <v>197.9</v>
      </c>
      <c r="G7" s="47">
        <v>300</v>
      </c>
      <c r="H7" s="40">
        <v>208.5</v>
      </c>
      <c r="I7" s="40">
        <v>300</v>
      </c>
      <c r="J7" s="47">
        <v>97.08</v>
      </c>
    </row>
    <row r="8" spans="1:10" ht="12.75">
      <c r="A8" s="3">
        <v>6140</v>
      </c>
      <c r="B8" s="11" t="s">
        <v>65</v>
      </c>
      <c r="C8" s="40">
        <v>400</v>
      </c>
      <c r="D8" s="40">
        <v>400</v>
      </c>
      <c r="E8" s="40">
        <v>400</v>
      </c>
      <c r="F8" s="40">
        <v>437.98</v>
      </c>
      <c r="G8" s="47">
        <v>400</v>
      </c>
      <c r="H8" s="40">
        <v>375.37</v>
      </c>
      <c r="I8" s="40">
        <v>400</v>
      </c>
      <c r="J8" s="47">
        <v>636.99</v>
      </c>
    </row>
    <row r="9" spans="1:10" ht="12.75">
      <c r="A9" s="3">
        <v>6150</v>
      </c>
      <c r="B9" s="11" t="s">
        <v>27</v>
      </c>
      <c r="C9" s="40">
        <v>200</v>
      </c>
      <c r="D9" s="40">
        <v>200</v>
      </c>
      <c r="E9" s="40">
        <v>200</v>
      </c>
      <c r="F9" s="40">
        <v>167.78</v>
      </c>
      <c r="G9" s="47">
        <v>200</v>
      </c>
      <c r="H9" s="40">
        <v>220.41</v>
      </c>
      <c r="I9" s="40">
        <v>200</v>
      </c>
      <c r="J9" s="47">
        <v>218.34</v>
      </c>
    </row>
    <row r="10" spans="1:10" ht="12.75">
      <c r="A10" s="3">
        <v>6160</v>
      </c>
      <c r="B10" s="11" t="s">
        <v>28</v>
      </c>
      <c r="C10" s="40">
        <v>800</v>
      </c>
      <c r="D10" s="40">
        <v>800</v>
      </c>
      <c r="E10" s="40">
        <v>800</v>
      </c>
      <c r="F10" s="40">
        <v>566.05</v>
      </c>
      <c r="G10" s="47">
        <v>800</v>
      </c>
      <c r="H10" s="40">
        <v>424.85</v>
      </c>
      <c r="I10" s="40">
        <v>500</v>
      </c>
      <c r="J10" s="47">
        <v>731.19</v>
      </c>
    </row>
    <row r="11" spans="1:10" ht="12.75">
      <c r="A11" s="3">
        <v>6170</v>
      </c>
      <c r="B11" s="11" t="s">
        <v>66</v>
      </c>
      <c r="C11" s="40">
        <v>1300</v>
      </c>
      <c r="D11" s="40">
        <v>1300</v>
      </c>
      <c r="E11" s="40">
        <v>1300</v>
      </c>
      <c r="F11" s="40">
        <v>411.03</v>
      </c>
      <c r="G11" s="47">
        <v>1300</v>
      </c>
      <c r="H11" s="40">
        <v>1107.83</v>
      </c>
      <c r="I11" s="40">
        <v>1300</v>
      </c>
      <c r="J11" s="47">
        <v>1256.32</v>
      </c>
    </row>
    <row r="12" spans="1:10" ht="12.75">
      <c r="A12" s="3">
        <v>6180</v>
      </c>
      <c r="B12" s="11" t="s">
        <v>29</v>
      </c>
      <c r="C12" s="40">
        <v>750</v>
      </c>
      <c r="D12" s="40">
        <v>750</v>
      </c>
      <c r="E12" s="40">
        <v>800</v>
      </c>
      <c r="F12" s="40">
        <v>665.75</v>
      </c>
      <c r="G12" s="47">
        <v>1000</v>
      </c>
      <c r="H12" s="40">
        <v>714.62</v>
      </c>
      <c r="I12" s="40">
        <v>1300</v>
      </c>
      <c r="J12" s="47">
        <v>575.69</v>
      </c>
    </row>
    <row r="13" spans="1:10" ht="12.75">
      <c r="A13" s="3">
        <v>6190</v>
      </c>
      <c r="B13" s="11" t="s">
        <v>67</v>
      </c>
      <c r="C13" s="40">
        <v>750</v>
      </c>
      <c r="D13" s="40">
        <v>500</v>
      </c>
      <c r="E13" s="40">
        <v>500</v>
      </c>
      <c r="F13" s="40">
        <v>743.15</v>
      </c>
      <c r="G13" s="47">
        <v>500</v>
      </c>
      <c r="H13" s="40">
        <v>663.22</v>
      </c>
      <c r="I13" s="40">
        <v>500</v>
      </c>
      <c r="J13" s="47">
        <v>428.27</v>
      </c>
    </row>
    <row r="14" spans="1:10" ht="12.75">
      <c r="A14" s="3"/>
      <c r="B14" s="12" t="s">
        <v>12</v>
      </c>
      <c r="C14" s="41">
        <f aca="true" t="shared" si="0" ref="C14:J14">SUM(C6:C13)</f>
        <v>6300</v>
      </c>
      <c r="D14" s="41">
        <f t="shared" si="0"/>
        <v>6050</v>
      </c>
      <c r="E14" s="41">
        <f t="shared" si="0"/>
        <v>5900</v>
      </c>
      <c r="F14" s="41">
        <f t="shared" si="0"/>
        <v>4944.12</v>
      </c>
      <c r="G14" s="41">
        <f t="shared" si="0"/>
        <v>5700</v>
      </c>
      <c r="H14" s="41">
        <f>SUM(H6:H13)</f>
        <v>5506.68</v>
      </c>
      <c r="I14" s="41">
        <f t="shared" si="0"/>
        <v>5700</v>
      </c>
      <c r="J14" s="30">
        <f t="shared" si="0"/>
        <v>5233.4400000000005</v>
      </c>
    </row>
    <row r="15" spans="1:10" ht="12.75">
      <c r="A15" s="150" t="s">
        <v>21</v>
      </c>
      <c r="B15" s="151"/>
      <c r="C15" s="151"/>
      <c r="D15" s="151"/>
      <c r="E15" s="151"/>
      <c r="F15" s="151"/>
      <c r="G15" s="151"/>
      <c r="H15" s="151"/>
      <c r="I15" s="151"/>
      <c r="J15" s="152"/>
    </row>
    <row r="16" spans="1:10" ht="12.75">
      <c r="A16" s="3">
        <v>6200</v>
      </c>
      <c r="B16" s="11" t="s">
        <v>30</v>
      </c>
      <c r="C16" s="40">
        <v>6000</v>
      </c>
      <c r="D16" s="40">
        <v>8000</v>
      </c>
      <c r="E16" s="40">
        <v>8000</v>
      </c>
      <c r="F16" s="40">
        <v>3963.03</v>
      </c>
      <c r="G16" s="47">
        <v>7000</v>
      </c>
      <c r="H16" s="40">
        <v>1885.39</v>
      </c>
      <c r="I16" s="40">
        <v>5000</v>
      </c>
      <c r="J16" s="47">
        <v>3551.78</v>
      </c>
    </row>
    <row r="17" spans="1:10" ht="12.75">
      <c r="A17" s="3">
        <v>6210</v>
      </c>
      <c r="B17" s="11" t="s">
        <v>94</v>
      </c>
      <c r="C17" s="40">
        <v>7000</v>
      </c>
      <c r="D17" s="40">
        <v>10000</v>
      </c>
      <c r="E17" s="40">
        <v>11000</v>
      </c>
      <c r="F17" s="40">
        <v>4870.55</v>
      </c>
      <c r="G17" s="47">
        <v>12000</v>
      </c>
      <c r="H17" s="40">
        <v>3956.95</v>
      </c>
      <c r="I17" s="40">
        <v>14000</v>
      </c>
      <c r="J17" s="47">
        <v>10063.8</v>
      </c>
    </row>
    <row r="18" spans="1:10" ht="12.75">
      <c r="A18" s="3">
        <v>6220</v>
      </c>
      <c r="B18" s="11" t="s">
        <v>95</v>
      </c>
      <c r="C18" s="40">
        <v>0</v>
      </c>
      <c r="D18" s="40">
        <v>0</v>
      </c>
      <c r="E18" s="40">
        <v>0</v>
      </c>
      <c r="F18" s="40">
        <v>0</v>
      </c>
      <c r="G18" s="47">
        <v>0</v>
      </c>
      <c r="H18" s="40">
        <v>0</v>
      </c>
      <c r="I18" s="40">
        <v>0</v>
      </c>
      <c r="J18" s="47">
        <v>0</v>
      </c>
    </row>
    <row r="19" spans="1:10" ht="12.75">
      <c r="A19" s="3">
        <v>6230</v>
      </c>
      <c r="B19" s="11" t="s">
        <v>96</v>
      </c>
      <c r="C19" s="40">
        <v>3000</v>
      </c>
      <c r="D19" s="40">
        <v>0</v>
      </c>
      <c r="E19" s="40">
        <v>0</v>
      </c>
      <c r="F19" s="40">
        <v>0</v>
      </c>
      <c r="G19" s="47">
        <v>0</v>
      </c>
      <c r="H19" s="40">
        <v>0</v>
      </c>
      <c r="I19" s="40">
        <v>0</v>
      </c>
      <c r="J19" s="47">
        <v>0</v>
      </c>
    </row>
    <row r="20" spans="1:10" ht="12.75">
      <c r="A20" s="3"/>
      <c r="B20" s="12" t="s">
        <v>12</v>
      </c>
      <c r="C20" s="41">
        <f aca="true" t="shared" si="1" ref="C20:J20">SUM(C16:C19)</f>
        <v>16000</v>
      </c>
      <c r="D20" s="41">
        <f t="shared" si="1"/>
        <v>18000</v>
      </c>
      <c r="E20" s="41">
        <f t="shared" si="1"/>
        <v>19000</v>
      </c>
      <c r="F20" s="41">
        <f t="shared" si="1"/>
        <v>8833.58</v>
      </c>
      <c r="G20" s="41">
        <f t="shared" si="1"/>
        <v>19000</v>
      </c>
      <c r="H20" s="41">
        <f>SUM(H16:H19)</f>
        <v>5842.34</v>
      </c>
      <c r="I20" s="41">
        <f t="shared" si="1"/>
        <v>19000</v>
      </c>
      <c r="J20" s="30">
        <f t="shared" si="1"/>
        <v>13615.58</v>
      </c>
    </row>
    <row r="21" spans="1:10" ht="12.75">
      <c r="A21" s="150" t="s">
        <v>22</v>
      </c>
      <c r="B21" s="151"/>
      <c r="C21" s="151"/>
      <c r="D21" s="151"/>
      <c r="E21" s="151"/>
      <c r="F21" s="151"/>
      <c r="G21" s="151"/>
      <c r="H21" s="151"/>
      <c r="I21" s="151"/>
      <c r="J21" s="152"/>
    </row>
    <row r="22" spans="1:10" ht="12.75">
      <c r="A22" s="3">
        <v>6240</v>
      </c>
      <c r="B22" s="11" t="s">
        <v>31</v>
      </c>
      <c r="C22" s="40">
        <v>5000</v>
      </c>
      <c r="D22" s="40">
        <v>10000</v>
      </c>
      <c r="E22" s="40">
        <v>10000</v>
      </c>
      <c r="F22" s="40">
        <v>5354.39</v>
      </c>
      <c r="G22" s="47">
        <v>8500</v>
      </c>
      <c r="H22" s="40">
        <v>6387.44</v>
      </c>
      <c r="I22" s="40">
        <v>3500</v>
      </c>
      <c r="J22" s="47">
        <v>5332.64</v>
      </c>
    </row>
    <row r="23" spans="1:10" ht="12.75">
      <c r="A23" s="57">
        <v>6250</v>
      </c>
      <c r="B23" s="102" t="s">
        <v>97</v>
      </c>
      <c r="C23" s="101">
        <v>1500</v>
      </c>
      <c r="D23" s="101">
        <v>1500</v>
      </c>
      <c r="E23" s="101">
        <v>1500</v>
      </c>
      <c r="F23" s="101">
        <v>761.33</v>
      </c>
      <c r="G23" s="47">
        <v>1500</v>
      </c>
      <c r="H23" s="46">
        <v>220.57</v>
      </c>
      <c r="I23" s="46">
        <v>2000</v>
      </c>
      <c r="J23" s="46">
        <v>1272.42</v>
      </c>
    </row>
    <row r="24" spans="1:10" ht="12.75">
      <c r="A24" s="58">
        <v>6251</v>
      </c>
      <c r="B24" s="11" t="s">
        <v>125</v>
      </c>
      <c r="C24" s="40">
        <v>12000</v>
      </c>
      <c r="D24" s="40">
        <v>15000</v>
      </c>
      <c r="E24" s="40">
        <v>15000</v>
      </c>
      <c r="F24" s="40">
        <v>9881.69</v>
      </c>
      <c r="G24" s="47">
        <v>19000</v>
      </c>
      <c r="H24" s="47">
        <v>8420.57</v>
      </c>
      <c r="I24" s="47">
        <v>9000</v>
      </c>
      <c r="J24" s="47">
        <v>16855.13</v>
      </c>
    </row>
    <row r="25" spans="1:10" ht="12.75">
      <c r="A25" s="3">
        <v>6252</v>
      </c>
      <c r="B25" s="11" t="s">
        <v>98</v>
      </c>
      <c r="C25" s="40">
        <v>15000</v>
      </c>
      <c r="D25" s="40">
        <v>15000</v>
      </c>
      <c r="E25" s="40">
        <v>10000</v>
      </c>
      <c r="F25" s="40">
        <v>8035.79</v>
      </c>
      <c r="G25" s="47">
        <v>8000</v>
      </c>
      <c r="H25" s="40">
        <v>15719.99</v>
      </c>
      <c r="I25" s="40">
        <v>8000</v>
      </c>
      <c r="J25" s="47">
        <v>9459.06</v>
      </c>
    </row>
    <row r="26" spans="1:10" ht="12.75">
      <c r="A26" s="3"/>
      <c r="B26" s="12" t="s">
        <v>12</v>
      </c>
      <c r="C26" s="41">
        <f aca="true" t="shared" si="2" ref="C26:J26">SUM(C22:C25)</f>
        <v>33500</v>
      </c>
      <c r="D26" s="41">
        <f t="shared" si="2"/>
        <v>41500</v>
      </c>
      <c r="E26" s="41">
        <f t="shared" si="2"/>
        <v>36500</v>
      </c>
      <c r="F26" s="41">
        <f t="shared" si="2"/>
        <v>24033.2</v>
      </c>
      <c r="G26" s="41">
        <f t="shared" si="2"/>
        <v>37000</v>
      </c>
      <c r="H26" s="41">
        <f>SUM(H22:H25)</f>
        <v>30748.57</v>
      </c>
      <c r="I26" s="41">
        <f t="shared" si="2"/>
        <v>22500</v>
      </c>
      <c r="J26" s="30">
        <f t="shared" si="2"/>
        <v>32919.25</v>
      </c>
    </row>
    <row r="27" spans="1:10" ht="12.75">
      <c r="A27" s="159" t="s">
        <v>23</v>
      </c>
      <c r="B27" s="160"/>
      <c r="C27" s="160"/>
      <c r="D27" s="160"/>
      <c r="E27" s="160"/>
      <c r="F27" s="160"/>
      <c r="G27" s="160"/>
      <c r="H27" s="160"/>
      <c r="I27" s="160"/>
      <c r="J27" s="161"/>
    </row>
    <row r="28" spans="1:10" ht="12.75">
      <c r="A28" s="59">
        <v>6260</v>
      </c>
      <c r="B28" s="13" t="s">
        <v>126</v>
      </c>
      <c r="C28" s="45">
        <v>200</v>
      </c>
      <c r="D28" s="45">
        <v>200</v>
      </c>
      <c r="E28" s="45">
        <v>200</v>
      </c>
      <c r="F28" s="45">
        <v>0</v>
      </c>
      <c r="G28" s="47">
        <v>0</v>
      </c>
      <c r="H28" s="47"/>
      <c r="I28" s="29">
        <v>0</v>
      </c>
      <c r="J28" s="29">
        <v>0</v>
      </c>
    </row>
    <row r="29" spans="1:10" ht="12.75">
      <c r="A29" s="10">
        <v>6270</v>
      </c>
      <c r="B29" s="11" t="s">
        <v>85</v>
      </c>
      <c r="C29" s="40">
        <v>0</v>
      </c>
      <c r="D29" s="40">
        <v>0</v>
      </c>
      <c r="E29" s="40">
        <v>0</v>
      </c>
      <c r="F29" s="40">
        <v>0</v>
      </c>
      <c r="G29" s="47">
        <v>0</v>
      </c>
      <c r="H29" s="47"/>
      <c r="I29" s="47">
        <v>300</v>
      </c>
      <c r="J29" s="47">
        <v>0</v>
      </c>
    </row>
    <row r="30" spans="1:10" ht="12.75">
      <c r="A30" s="10">
        <v>6280</v>
      </c>
      <c r="B30" s="11" t="s">
        <v>99</v>
      </c>
      <c r="C30" s="40">
        <v>0</v>
      </c>
      <c r="D30" s="40">
        <v>350</v>
      </c>
      <c r="E30" s="40">
        <v>0</v>
      </c>
      <c r="F30" s="40">
        <v>0</v>
      </c>
      <c r="G30" s="47">
        <v>0</v>
      </c>
      <c r="H30" s="47"/>
      <c r="I30" s="47">
        <v>0</v>
      </c>
      <c r="J30" s="47">
        <v>0</v>
      </c>
    </row>
    <row r="31" spans="1:10" ht="12.75">
      <c r="A31" s="3">
        <v>6290</v>
      </c>
      <c r="B31" s="11" t="s">
        <v>137</v>
      </c>
      <c r="C31" s="40">
        <v>3500</v>
      </c>
      <c r="D31" s="40">
        <v>3500</v>
      </c>
      <c r="E31" s="40">
        <v>3500</v>
      </c>
      <c r="F31" s="40">
        <v>1380</v>
      </c>
      <c r="G31" s="47">
        <v>2000</v>
      </c>
      <c r="H31" s="40">
        <v>2065</v>
      </c>
      <c r="I31" s="40">
        <v>2500</v>
      </c>
      <c r="J31" s="47">
        <v>3216</v>
      </c>
    </row>
    <row r="32" spans="1:10" ht="12.75">
      <c r="A32" s="3"/>
      <c r="B32" s="12" t="s">
        <v>12</v>
      </c>
      <c r="C32" s="41">
        <f aca="true" t="shared" si="3" ref="C32:J32">SUM(C28:C31)</f>
        <v>3700</v>
      </c>
      <c r="D32" s="41">
        <f t="shared" si="3"/>
        <v>4050</v>
      </c>
      <c r="E32" s="41">
        <f t="shared" si="3"/>
        <v>3700</v>
      </c>
      <c r="F32" s="41">
        <f t="shared" si="3"/>
        <v>1380</v>
      </c>
      <c r="G32" s="41">
        <f t="shared" si="3"/>
        <v>2000</v>
      </c>
      <c r="H32" s="41">
        <f>SUM(H28:H31)</f>
        <v>2065</v>
      </c>
      <c r="I32" s="41">
        <f t="shared" si="3"/>
        <v>2800</v>
      </c>
      <c r="J32" s="30">
        <f t="shared" si="3"/>
        <v>3216</v>
      </c>
    </row>
    <row r="33" spans="1:10" ht="12.75">
      <c r="A33" s="3"/>
      <c r="B33" s="11"/>
      <c r="C33" s="40"/>
      <c r="D33" s="40"/>
      <c r="E33" s="11"/>
      <c r="F33" s="11"/>
      <c r="G33" s="47"/>
      <c r="H33" s="40"/>
      <c r="I33" s="11"/>
      <c r="J33" s="32"/>
    </row>
    <row r="34" spans="1:10" ht="12.75">
      <c r="A34" s="3"/>
      <c r="B34" s="12" t="s">
        <v>24</v>
      </c>
      <c r="C34" s="30">
        <f aca="true" t="shared" si="4" ref="C34:J34">SUM(C14+C20+C26+C32)</f>
        <v>59500</v>
      </c>
      <c r="D34" s="30">
        <f t="shared" si="4"/>
        <v>69600</v>
      </c>
      <c r="E34" s="30">
        <f t="shared" si="4"/>
        <v>65100</v>
      </c>
      <c r="F34" s="30">
        <f t="shared" si="4"/>
        <v>39190.9</v>
      </c>
      <c r="G34" s="30">
        <f t="shared" si="4"/>
        <v>63700</v>
      </c>
      <c r="H34" s="41">
        <f>SUM(H14,H20,H26,H32)</f>
        <v>44162.59</v>
      </c>
      <c r="I34" s="41">
        <f t="shared" si="4"/>
        <v>50000</v>
      </c>
      <c r="J34" s="30">
        <f t="shared" si="4"/>
        <v>54984.270000000004</v>
      </c>
    </row>
    <row r="35" spans="8:11" ht="12.75">
      <c r="H35" s="96" t="s">
        <v>154</v>
      </c>
      <c r="K35" s="50"/>
    </row>
    <row r="36" ht="12.75">
      <c r="K36" s="50"/>
    </row>
    <row r="37" ht="12.75">
      <c r="K37" s="50"/>
    </row>
    <row r="38" ht="12.75">
      <c r="K38" s="50"/>
    </row>
    <row r="39" ht="12.75">
      <c r="K39" s="50"/>
    </row>
    <row r="40" ht="12.75">
      <c r="K40" s="50"/>
    </row>
    <row r="41" ht="12.75">
      <c r="K41" s="50"/>
    </row>
    <row r="42" ht="12.75">
      <c r="K42" s="50"/>
    </row>
    <row r="43" ht="12.75">
      <c r="K43" s="50"/>
    </row>
    <row r="44" ht="12.75">
      <c r="K44" s="50"/>
    </row>
    <row r="45" ht="12.75">
      <c r="K45" s="50"/>
    </row>
    <row r="46" ht="12.75">
      <c r="K46" s="50"/>
    </row>
    <row r="47" ht="12.75">
      <c r="K47" s="50"/>
    </row>
    <row r="48" ht="12.75">
      <c r="K48" s="50"/>
    </row>
    <row r="49" ht="12.75">
      <c r="K49" s="50"/>
    </row>
    <row r="50" ht="12.75">
      <c r="K50" s="50"/>
    </row>
    <row r="51" ht="12.75">
      <c r="K51" s="50"/>
    </row>
    <row r="52" ht="12.75">
      <c r="K52" s="50"/>
    </row>
    <row r="53" ht="12.75">
      <c r="K53" s="50"/>
    </row>
    <row r="54" ht="12.75">
      <c r="K54" s="50"/>
    </row>
    <row r="55" ht="12.75">
      <c r="K55" s="50"/>
    </row>
    <row r="56" ht="12.75">
      <c r="K56" s="50"/>
    </row>
    <row r="57" ht="12.75">
      <c r="K57" s="50"/>
    </row>
    <row r="58" ht="12.75">
      <c r="K58" s="50"/>
    </row>
    <row r="59" ht="12.75">
      <c r="K59" s="50"/>
    </row>
    <row r="60" ht="12.75">
      <c r="K60" s="50"/>
    </row>
    <row r="61" ht="12.75">
      <c r="K61" s="50"/>
    </row>
    <row r="62" ht="12.75">
      <c r="K62" s="50"/>
    </row>
    <row r="63" ht="12.75">
      <c r="K63" s="50"/>
    </row>
    <row r="64" ht="12.75">
      <c r="K64" s="50"/>
    </row>
    <row r="65" ht="12.75">
      <c r="K65" s="50"/>
    </row>
    <row r="66" ht="12.75">
      <c r="K66" s="50"/>
    </row>
    <row r="67" ht="12.75">
      <c r="K67" s="50"/>
    </row>
    <row r="68" ht="12.75">
      <c r="K68" s="50"/>
    </row>
    <row r="69" ht="12.75">
      <c r="K69" s="50"/>
    </row>
    <row r="70" ht="12.75">
      <c r="K70" s="50"/>
    </row>
    <row r="71" ht="12.75">
      <c r="K71" s="50"/>
    </row>
    <row r="72" ht="12.75">
      <c r="K72" s="50"/>
    </row>
    <row r="73" ht="12.75">
      <c r="K73" s="50"/>
    </row>
    <row r="74" ht="12.75">
      <c r="K74" s="50"/>
    </row>
    <row r="75" ht="12.75">
      <c r="K75" s="50"/>
    </row>
    <row r="76" ht="12.75">
      <c r="K76" s="50"/>
    </row>
    <row r="77" ht="12.75">
      <c r="K77" s="50"/>
    </row>
    <row r="78" ht="12.75">
      <c r="K78" s="50"/>
    </row>
    <row r="79" ht="12.75">
      <c r="K79" s="50"/>
    </row>
    <row r="80" ht="12.75">
      <c r="K80" s="50"/>
    </row>
    <row r="81" ht="12.75">
      <c r="K81" s="50"/>
    </row>
    <row r="82" ht="12.75">
      <c r="K82" s="50"/>
    </row>
    <row r="83" ht="12.75">
      <c r="K83" s="50"/>
    </row>
    <row r="84" ht="12.75">
      <c r="K84" s="50"/>
    </row>
    <row r="85" ht="12.75">
      <c r="K85" s="50"/>
    </row>
    <row r="86" ht="12.75">
      <c r="K86" s="50"/>
    </row>
    <row r="87" ht="12.75">
      <c r="K87" s="50"/>
    </row>
    <row r="88" ht="12.75">
      <c r="K88" s="50"/>
    </row>
    <row r="89" ht="12.75">
      <c r="K89" s="50"/>
    </row>
    <row r="90" ht="12.75">
      <c r="K90" s="50"/>
    </row>
    <row r="91" ht="12.75">
      <c r="K91" s="50"/>
    </row>
    <row r="92" ht="12.75">
      <c r="K92" s="50"/>
    </row>
    <row r="93" ht="12.75">
      <c r="K93" s="50"/>
    </row>
    <row r="94" ht="12.75">
      <c r="K94" s="50"/>
    </row>
    <row r="95" ht="12.75">
      <c r="K95" s="50"/>
    </row>
    <row r="96" ht="12.75">
      <c r="K96" s="50"/>
    </row>
    <row r="97" ht="12.75">
      <c r="K97" s="50"/>
    </row>
    <row r="98" ht="12.75">
      <c r="K98" s="50"/>
    </row>
    <row r="99" ht="12.75">
      <c r="K99" s="50"/>
    </row>
    <row r="100" ht="12.75">
      <c r="K100" s="50"/>
    </row>
    <row r="101" ht="12.75">
      <c r="K101" s="50"/>
    </row>
    <row r="102" ht="12.75">
      <c r="K102" s="50"/>
    </row>
    <row r="103" ht="12.75">
      <c r="K103" s="50"/>
    </row>
    <row r="104" ht="12.75">
      <c r="K104" s="50"/>
    </row>
    <row r="105" ht="12.75">
      <c r="K105" s="50"/>
    </row>
    <row r="106" ht="12.75">
      <c r="K106" s="50"/>
    </row>
    <row r="107" ht="12.75">
      <c r="K107" s="50"/>
    </row>
    <row r="108" ht="12.75">
      <c r="K108" s="50"/>
    </row>
    <row r="109" ht="12.75">
      <c r="K109" s="50"/>
    </row>
    <row r="110" ht="12.75">
      <c r="K110" s="50"/>
    </row>
    <row r="111" ht="12.75">
      <c r="K111" s="50"/>
    </row>
    <row r="112" ht="12.75">
      <c r="K112" s="50"/>
    </row>
    <row r="113" ht="12.75">
      <c r="K113" s="50"/>
    </row>
    <row r="114" ht="12.75">
      <c r="K114" s="50"/>
    </row>
    <row r="115" ht="12.75">
      <c r="K115" s="50"/>
    </row>
    <row r="116" ht="12.75">
      <c r="K116" s="50"/>
    </row>
    <row r="117" ht="12.75">
      <c r="K117" s="50"/>
    </row>
    <row r="118" ht="12.75">
      <c r="K118" s="50"/>
    </row>
    <row r="119" ht="12.75">
      <c r="K119" s="50"/>
    </row>
    <row r="120" ht="12.75">
      <c r="K120" s="50"/>
    </row>
    <row r="121" ht="12.75">
      <c r="K121" s="50"/>
    </row>
    <row r="122" ht="12.75">
      <c r="K122" s="50"/>
    </row>
  </sheetData>
  <sheetProtection/>
  <mergeCells count="5">
    <mergeCell ref="A1:J1"/>
    <mergeCell ref="A3:J3"/>
    <mergeCell ref="A27:J27"/>
    <mergeCell ref="A15:J15"/>
    <mergeCell ref="A21:J21"/>
  </mergeCells>
  <printOptions verticalCentered="1"/>
  <pageMargins left="0.75" right="0.75" top="0.56" bottom="1" header="0.5" footer="0.5"/>
  <pageSetup fitToHeight="1" fitToWidth="1" horizontalDpi="300" verticalDpi="300" orientation="landscape" paperSize="5" r:id="rId1"/>
  <colBreaks count="1" manualBreakCount="1">
    <brk id="8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22">
      <selection activeCell="E48" sqref="E48"/>
    </sheetView>
  </sheetViews>
  <sheetFormatPr defaultColWidth="9.140625" defaultRowHeight="12.75"/>
  <cols>
    <col min="1" max="1" width="9.57421875" style="0" customWidth="1"/>
    <col min="2" max="2" width="36.421875" style="0" customWidth="1"/>
    <col min="3" max="3" width="22.7109375" style="0" customWidth="1"/>
    <col min="4" max="4" width="20.00390625" style="127" customWidth="1"/>
    <col min="5" max="6" width="15.28125" style="0" customWidth="1"/>
    <col min="7" max="7" width="14.8515625" style="96" customWidth="1"/>
    <col min="8" max="8" width="15.28125" style="96" customWidth="1"/>
    <col min="9" max="9" width="0.2890625" style="0" customWidth="1"/>
    <col min="10" max="10" width="15.00390625" style="0" hidden="1" customWidth="1"/>
  </cols>
  <sheetData>
    <row r="1" spans="1:10" ht="12.75">
      <c r="A1" s="145" t="s">
        <v>159</v>
      </c>
      <c r="B1" s="145"/>
      <c r="C1" s="145"/>
      <c r="D1" s="145"/>
      <c r="E1" s="145"/>
      <c r="F1" s="145"/>
      <c r="G1" s="145"/>
      <c r="H1" s="145"/>
      <c r="I1" s="145"/>
      <c r="J1" s="145"/>
    </row>
    <row r="3" spans="1:10" ht="12.75">
      <c r="A3" s="145" t="s">
        <v>32</v>
      </c>
      <c r="B3" s="145"/>
      <c r="C3" s="145"/>
      <c r="D3" s="145"/>
      <c r="E3" s="145"/>
      <c r="F3" s="145"/>
      <c r="G3" s="145"/>
      <c r="H3" s="145"/>
      <c r="I3" s="145"/>
      <c r="J3" s="145"/>
    </row>
    <row r="5" spans="1:10" ht="12.75">
      <c r="A5" s="2" t="s">
        <v>0</v>
      </c>
      <c r="B5" s="2" t="s">
        <v>1</v>
      </c>
      <c r="C5" s="112" t="s">
        <v>168</v>
      </c>
      <c r="D5" s="69" t="s">
        <v>153</v>
      </c>
      <c r="E5" s="112" t="s">
        <v>143</v>
      </c>
      <c r="F5" s="112" t="s">
        <v>157</v>
      </c>
      <c r="G5" s="69" t="s">
        <v>138</v>
      </c>
      <c r="H5" s="69" t="s">
        <v>151</v>
      </c>
      <c r="I5" s="112" t="s">
        <v>139</v>
      </c>
      <c r="J5" s="112" t="s">
        <v>144</v>
      </c>
    </row>
    <row r="6" spans="1:10" ht="12.75">
      <c r="A6" s="150" t="s">
        <v>33</v>
      </c>
      <c r="B6" s="151"/>
      <c r="C6" s="151"/>
      <c r="D6" s="151"/>
      <c r="E6" s="151"/>
      <c r="F6" s="151"/>
      <c r="G6" s="151"/>
      <c r="H6" s="151"/>
      <c r="I6" s="151"/>
      <c r="J6" s="151"/>
    </row>
    <row r="7" spans="1:10" ht="12.75">
      <c r="A7" s="3">
        <v>6300</v>
      </c>
      <c r="B7" s="11" t="s">
        <v>40</v>
      </c>
      <c r="C7" s="11">
        <v>5400</v>
      </c>
      <c r="D7" s="40">
        <v>5400</v>
      </c>
      <c r="E7" s="40">
        <v>5400</v>
      </c>
      <c r="F7" s="40">
        <v>4950</v>
      </c>
      <c r="G7" s="47">
        <v>5400</v>
      </c>
      <c r="H7" s="40">
        <v>5400</v>
      </c>
      <c r="I7" s="40">
        <v>5400</v>
      </c>
      <c r="J7" s="47">
        <v>5400</v>
      </c>
    </row>
    <row r="8" spans="1:10" ht="12.75">
      <c r="A8" s="3">
        <v>6310</v>
      </c>
      <c r="B8" s="11" t="s">
        <v>78</v>
      </c>
      <c r="C8" s="11">
        <v>10560</v>
      </c>
      <c r="D8" s="40">
        <v>10560</v>
      </c>
      <c r="E8" s="40">
        <v>15000</v>
      </c>
      <c r="F8" s="40">
        <v>10560</v>
      </c>
      <c r="G8" s="47">
        <v>10875</v>
      </c>
      <c r="H8" s="40">
        <v>10875</v>
      </c>
      <c r="I8" s="40">
        <v>10875</v>
      </c>
      <c r="J8" s="47">
        <v>10880</v>
      </c>
    </row>
    <row r="9" spans="1:10" ht="12.75">
      <c r="A9" s="3">
        <v>6320</v>
      </c>
      <c r="B9" s="11" t="s">
        <v>41</v>
      </c>
      <c r="C9" s="11">
        <v>4000</v>
      </c>
      <c r="D9" s="40">
        <v>4000</v>
      </c>
      <c r="E9" s="40">
        <v>4000</v>
      </c>
      <c r="F9" s="40">
        <v>2660.87</v>
      </c>
      <c r="G9" s="47">
        <v>4000</v>
      </c>
      <c r="H9" s="40">
        <v>4119.19</v>
      </c>
      <c r="I9" s="40">
        <v>6000</v>
      </c>
      <c r="J9" s="47">
        <v>4834.52</v>
      </c>
    </row>
    <row r="10" spans="1:10" ht="12.75">
      <c r="A10" s="3">
        <v>6325</v>
      </c>
      <c r="B10" s="11" t="s">
        <v>118</v>
      </c>
      <c r="C10" s="11">
        <v>0</v>
      </c>
      <c r="D10" s="40">
        <v>4000</v>
      </c>
      <c r="E10" s="40">
        <v>0</v>
      </c>
      <c r="F10" s="40">
        <v>0</v>
      </c>
      <c r="G10" s="47">
        <v>0</v>
      </c>
      <c r="H10" s="40"/>
      <c r="I10" s="40">
        <v>0</v>
      </c>
      <c r="J10" s="47">
        <v>0</v>
      </c>
    </row>
    <row r="11" spans="1:10" ht="12.75">
      <c r="A11" s="3">
        <v>6330</v>
      </c>
      <c r="B11" s="11" t="s">
        <v>70</v>
      </c>
      <c r="C11" s="11">
        <v>50000</v>
      </c>
      <c r="D11" s="40">
        <v>4000</v>
      </c>
      <c r="E11" s="40">
        <v>4000</v>
      </c>
      <c r="F11" s="40">
        <v>0</v>
      </c>
      <c r="G11" s="47">
        <v>10000</v>
      </c>
      <c r="H11" s="40">
        <v>262.5</v>
      </c>
      <c r="I11" s="40">
        <v>15000</v>
      </c>
      <c r="J11" s="47">
        <v>30541.68</v>
      </c>
    </row>
    <row r="12" spans="1:10" ht="12.75">
      <c r="A12" s="3">
        <v>6350</v>
      </c>
      <c r="B12" s="11" t="s">
        <v>42</v>
      </c>
      <c r="C12" s="11">
        <v>1000</v>
      </c>
      <c r="D12" s="40">
        <v>2000</v>
      </c>
      <c r="E12" s="40">
        <v>500</v>
      </c>
      <c r="F12" s="40">
        <v>10133.44</v>
      </c>
      <c r="G12" s="47">
        <v>500</v>
      </c>
      <c r="H12" s="40">
        <v>1096.34</v>
      </c>
      <c r="I12" s="40">
        <v>500</v>
      </c>
      <c r="J12" s="47">
        <v>837.99</v>
      </c>
    </row>
    <row r="13" spans="1:10" ht="12.75">
      <c r="A13" s="3"/>
      <c r="B13" s="12" t="s">
        <v>12</v>
      </c>
      <c r="C13" s="41">
        <f aca="true" t="shared" si="0" ref="C13:J13">SUM(C7:C12)</f>
        <v>70960</v>
      </c>
      <c r="D13" s="41">
        <f t="shared" si="0"/>
        <v>29960</v>
      </c>
      <c r="E13" s="41">
        <f t="shared" si="0"/>
        <v>28900</v>
      </c>
      <c r="F13" s="41">
        <f t="shared" si="0"/>
        <v>28304.309999999998</v>
      </c>
      <c r="G13" s="41">
        <f t="shared" si="0"/>
        <v>30775</v>
      </c>
      <c r="H13" s="41">
        <f>SUM(H7:H12)</f>
        <v>21753.03</v>
      </c>
      <c r="I13" s="41">
        <f t="shared" si="0"/>
        <v>37775</v>
      </c>
      <c r="J13" s="30">
        <f t="shared" si="0"/>
        <v>52494.189999999995</v>
      </c>
    </row>
    <row r="14" spans="1:10" ht="12.75">
      <c r="A14" s="150" t="s">
        <v>34</v>
      </c>
      <c r="B14" s="151"/>
      <c r="C14" s="151"/>
      <c r="D14" s="151"/>
      <c r="E14" s="151"/>
      <c r="F14" s="151"/>
      <c r="G14" s="151"/>
      <c r="H14" s="151"/>
      <c r="I14" s="151"/>
      <c r="J14" s="152"/>
    </row>
    <row r="15" spans="1:10" ht="12.75">
      <c r="A15" s="3">
        <v>6370</v>
      </c>
      <c r="B15" s="11" t="s">
        <v>43</v>
      </c>
      <c r="C15" s="11">
        <v>2900</v>
      </c>
      <c r="D15" s="40">
        <v>2900</v>
      </c>
      <c r="E15" s="40">
        <v>2900</v>
      </c>
      <c r="F15" s="40">
        <v>2638.17</v>
      </c>
      <c r="G15" s="47">
        <v>2900</v>
      </c>
      <c r="H15" s="40">
        <v>2735.54</v>
      </c>
      <c r="I15" s="40">
        <v>2900</v>
      </c>
      <c r="J15" s="47">
        <v>2838.9</v>
      </c>
    </row>
    <row r="16" spans="1:10" ht="12.75">
      <c r="A16" s="3">
        <v>6380</v>
      </c>
      <c r="B16" s="11" t="s">
        <v>44</v>
      </c>
      <c r="C16" s="11">
        <v>0</v>
      </c>
      <c r="D16" s="40">
        <v>0</v>
      </c>
      <c r="E16" s="40">
        <v>300</v>
      </c>
      <c r="F16" s="40">
        <v>0</v>
      </c>
      <c r="G16" s="47">
        <v>0</v>
      </c>
      <c r="H16" s="40">
        <v>140</v>
      </c>
      <c r="I16" s="40">
        <v>0</v>
      </c>
      <c r="J16" s="47">
        <v>122.1</v>
      </c>
    </row>
    <row r="17" spans="1:10" ht="12.75">
      <c r="A17" s="3">
        <v>6390</v>
      </c>
      <c r="B17" s="11" t="s">
        <v>45</v>
      </c>
      <c r="C17" s="11">
        <v>300</v>
      </c>
      <c r="D17" s="40">
        <v>300</v>
      </c>
      <c r="E17" s="40">
        <v>0</v>
      </c>
      <c r="F17" s="40">
        <v>166</v>
      </c>
      <c r="G17" s="47">
        <v>0</v>
      </c>
      <c r="H17" s="40">
        <v>157.5</v>
      </c>
      <c r="I17" s="40">
        <v>0</v>
      </c>
      <c r="J17" s="47">
        <v>0</v>
      </c>
    </row>
    <row r="18" spans="1:10" ht="12.75">
      <c r="A18" s="3">
        <v>6400</v>
      </c>
      <c r="B18" s="11" t="s">
        <v>71</v>
      </c>
      <c r="C18" s="11">
        <v>150</v>
      </c>
      <c r="D18" s="40">
        <v>150</v>
      </c>
      <c r="E18" s="40">
        <v>0</v>
      </c>
      <c r="F18" s="40">
        <v>0</v>
      </c>
      <c r="G18" s="47">
        <v>0</v>
      </c>
      <c r="H18" s="40"/>
      <c r="I18" s="40">
        <v>0</v>
      </c>
      <c r="J18" s="47">
        <v>0</v>
      </c>
    </row>
    <row r="19" spans="1:10" ht="12.75">
      <c r="A19" s="3">
        <v>6410</v>
      </c>
      <c r="B19" s="11" t="s">
        <v>46</v>
      </c>
      <c r="C19" s="11">
        <v>350</v>
      </c>
      <c r="D19" s="40">
        <v>350</v>
      </c>
      <c r="E19" s="40">
        <v>300</v>
      </c>
      <c r="F19" s="40">
        <v>385.48</v>
      </c>
      <c r="G19" s="47">
        <v>300</v>
      </c>
      <c r="H19" s="40">
        <v>385.1</v>
      </c>
      <c r="I19" s="40">
        <v>300</v>
      </c>
      <c r="J19" s="47">
        <v>345.55</v>
      </c>
    </row>
    <row r="20" spans="1:10" ht="12.75">
      <c r="A20" s="3"/>
      <c r="B20" s="12" t="s">
        <v>12</v>
      </c>
      <c r="C20" s="41">
        <f aca="true" t="shared" si="1" ref="C20:J20">SUM(C15:C19)</f>
        <v>3700</v>
      </c>
      <c r="D20" s="41">
        <f t="shared" si="1"/>
        <v>3700</v>
      </c>
      <c r="E20" s="41">
        <f t="shared" si="1"/>
        <v>3500</v>
      </c>
      <c r="F20" s="41">
        <f t="shared" si="1"/>
        <v>3189.65</v>
      </c>
      <c r="G20" s="41">
        <f t="shared" si="1"/>
        <v>3200</v>
      </c>
      <c r="H20" s="41">
        <f>SUM(H15:H19)</f>
        <v>3418.14</v>
      </c>
      <c r="I20" s="41">
        <f t="shared" si="1"/>
        <v>3200</v>
      </c>
      <c r="J20" s="30">
        <f t="shared" si="1"/>
        <v>3306.55</v>
      </c>
    </row>
    <row r="21" spans="1:10" ht="12.75">
      <c r="A21" s="150" t="s">
        <v>35</v>
      </c>
      <c r="B21" s="151"/>
      <c r="C21" s="151"/>
      <c r="D21" s="151"/>
      <c r="E21" s="151"/>
      <c r="F21" s="151"/>
      <c r="G21" s="151"/>
      <c r="H21" s="151"/>
      <c r="I21" s="151"/>
      <c r="J21" s="152"/>
    </row>
    <row r="22" spans="1:10" ht="12.75">
      <c r="A22" s="3">
        <v>6420</v>
      </c>
      <c r="B22" s="11" t="s">
        <v>122</v>
      </c>
      <c r="C22" s="11">
        <v>0</v>
      </c>
      <c r="D22" s="40">
        <v>0</v>
      </c>
      <c r="E22" s="40">
        <v>0</v>
      </c>
      <c r="F22" s="40">
        <v>0</v>
      </c>
      <c r="G22" s="47">
        <v>0</v>
      </c>
      <c r="H22" s="40"/>
      <c r="I22" s="40">
        <v>0</v>
      </c>
      <c r="J22" s="47">
        <v>0</v>
      </c>
    </row>
    <row r="23" spans="1:10" ht="12.75">
      <c r="A23" s="3">
        <v>6430</v>
      </c>
      <c r="B23" s="11" t="s">
        <v>47</v>
      </c>
      <c r="C23" s="11">
        <v>500</v>
      </c>
      <c r="D23" s="40">
        <v>500</v>
      </c>
      <c r="E23" s="40">
        <v>500</v>
      </c>
      <c r="F23" s="40">
        <v>270.92</v>
      </c>
      <c r="G23" s="47">
        <v>300</v>
      </c>
      <c r="H23" s="40">
        <v>389.15</v>
      </c>
      <c r="I23" s="40">
        <v>300</v>
      </c>
      <c r="J23" s="47">
        <v>1430.75</v>
      </c>
    </row>
    <row r="24" spans="1:10" ht="12.75">
      <c r="A24" s="3">
        <v>6440</v>
      </c>
      <c r="B24" s="11" t="s">
        <v>48</v>
      </c>
      <c r="C24" s="11">
        <v>1000</v>
      </c>
      <c r="D24" s="40">
        <v>1000</v>
      </c>
      <c r="E24" s="40">
        <v>1000</v>
      </c>
      <c r="F24" s="40">
        <v>1217.85</v>
      </c>
      <c r="G24" s="47">
        <v>1000</v>
      </c>
      <c r="H24" s="40">
        <v>864.51</v>
      </c>
      <c r="I24" s="40">
        <v>1300</v>
      </c>
      <c r="J24" s="47">
        <v>1051.92</v>
      </c>
    </row>
    <row r="25" spans="1:10" ht="12.75">
      <c r="A25" s="3"/>
      <c r="B25" s="12" t="s">
        <v>12</v>
      </c>
      <c r="C25" s="41">
        <f aca="true" t="shared" si="2" ref="C25:J25">SUM(C22:C24)</f>
        <v>1500</v>
      </c>
      <c r="D25" s="41">
        <f t="shared" si="2"/>
        <v>1500</v>
      </c>
      <c r="E25" s="41">
        <f t="shared" si="2"/>
        <v>1500</v>
      </c>
      <c r="F25" s="41">
        <f t="shared" si="2"/>
        <v>1488.77</v>
      </c>
      <c r="G25" s="41">
        <f t="shared" si="2"/>
        <v>1300</v>
      </c>
      <c r="H25" s="41">
        <f>SUM(H22:H24)</f>
        <v>1253.6599999999999</v>
      </c>
      <c r="I25" s="41">
        <f t="shared" si="2"/>
        <v>1600</v>
      </c>
      <c r="J25" s="30">
        <f t="shared" si="2"/>
        <v>2482.67</v>
      </c>
    </row>
    <row r="26" spans="1:10" ht="12.75">
      <c r="A26" s="150" t="s">
        <v>36</v>
      </c>
      <c r="B26" s="151"/>
      <c r="C26" s="151"/>
      <c r="D26" s="151"/>
      <c r="E26" s="151"/>
      <c r="F26" s="151"/>
      <c r="G26" s="151"/>
      <c r="H26" s="151"/>
      <c r="I26" s="151"/>
      <c r="J26" s="152"/>
    </row>
    <row r="27" spans="1:10" ht="12.75">
      <c r="A27" s="6">
        <v>6450</v>
      </c>
      <c r="B27" s="11" t="s">
        <v>36</v>
      </c>
      <c r="C27" s="11">
        <v>45000</v>
      </c>
      <c r="D27" s="40">
        <v>43000</v>
      </c>
      <c r="E27" s="40">
        <v>43000</v>
      </c>
      <c r="F27" s="40">
        <v>42699.92</v>
      </c>
      <c r="G27" s="47">
        <v>43000</v>
      </c>
      <c r="H27" s="40">
        <v>41827</v>
      </c>
      <c r="I27" s="40">
        <v>48000</v>
      </c>
      <c r="J27" s="47">
        <v>40262.75</v>
      </c>
    </row>
    <row r="28" spans="1:10" ht="12.75">
      <c r="A28" s="6"/>
      <c r="B28" s="12" t="s">
        <v>12</v>
      </c>
      <c r="C28" s="41">
        <f>C27</f>
        <v>45000</v>
      </c>
      <c r="D28" s="41">
        <f>D27</f>
        <v>43000</v>
      </c>
      <c r="E28" s="41">
        <f>E27</f>
        <v>43000</v>
      </c>
      <c r="F28" s="41">
        <f>F27</f>
        <v>42699.92</v>
      </c>
      <c r="G28" s="41">
        <v>43000</v>
      </c>
      <c r="H28" s="41">
        <f>(H27)</f>
        <v>41827</v>
      </c>
      <c r="I28" s="41">
        <v>48000</v>
      </c>
      <c r="J28" s="30">
        <v>40262.75</v>
      </c>
    </row>
    <row r="29" spans="1:10" ht="12.75">
      <c r="A29" s="150" t="s">
        <v>37</v>
      </c>
      <c r="B29" s="151"/>
      <c r="C29" s="151"/>
      <c r="D29" s="151"/>
      <c r="E29" s="151"/>
      <c r="F29" s="151"/>
      <c r="G29" s="151"/>
      <c r="H29" s="151"/>
      <c r="I29" s="151"/>
      <c r="J29" s="152"/>
    </row>
    <row r="30" spans="1:10" ht="12.75">
      <c r="A30" s="3">
        <v>6460</v>
      </c>
      <c r="B30" s="11" t="s">
        <v>49</v>
      </c>
      <c r="C30" s="11">
        <v>5000</v>
      </c>
      <c r="D30" s="40">
        <v>5000</v>
      </c>
      <c r="E30" s="40">
        <v>4500</v>
      </c>
      <c r="F30" s="40">
        <v>4949.4</v>
      </c>
      <c r="G30" s="47">
        <v>4500</v>
      </c>
      <c r="H30" s="40">
        <v>5009.4</v>
      </c>
      <c r="I30" s="40">
        <v>4500</v>
      </c>
      <c r="J30" s="47">
        <v>4932.4</v>
      </c>
    </row>
    <row r="31" spans="1:10" ht="12.75">
      <c r="A31" s="3">
        <v>6470</v>
      </c>
      <c r="B31" s="11" t="s">
        <v>50</v>
      </c>
      <c r="C31" s="11">
        <v>750</v>
      </c>
      <c r="D31" s="40">
        <v>750</v>
      </c>
      <c r="E31" s="40">
        <v>600</v>
      </c>
      <c r="F31" s="40">
        <v>539.13</v>
      </c>
      <c r="G31" s="47">
        <v>600</v>
      </c>
      <c r="H31" s="40">
        <v>649.52</v>
      </c>
      <c r="I31" s="40">
        <v>600</v>
      </c>
      <c r="J31" s="47">
        <v>587.05</v>
      </c>
    </row>
    <row r="32" spans="1:10" ht="12.75">
      <c r="A32" s="3">
        <v>6480</v>
      </c>
      <c r="B32" s="11" t="s">
        <v>51</v>
      </c>
      <c r="C32" s="11">
        <v>1500</v>
      </c>
      <c r="D32" s="40">
        <v>1500</v>
      </c>
      <c r="E32" s="40">
        <v>1500</v>
      </c>
      <c r="F32" s="40">
        <v>1429.23</v>
      </c>
      <c r="G32" s="47">
        <v>1500</v>
      </c>
      <c r="H32" s="40">
        <v>1121.25</v>
      </c>
      <c r="I32" s="40">
        <v>1100</v>
      </c>
      <c r="J32" s="47">
        <v>1326.3</v>
      </c>
    </row>
    <row r="33" spans="1:10" ht="12.75">
      <c r="A33" s="3">
        <v>6490</v>
      </c>
      <c r="B33" s="11" t="s">
        <v>52</v>
      </c>
      <c r="C33" s="11">
        <v>2000</v>
      </c>
      <c r="D33" s="40">
        <v>2000</v>
      </c>
      <c r="E33" s="40">
        <v>2000</v>
      </c>
      <c r="F33" s="40">
        <v>1990</v>
      </c>
      <c r="G33" s="47">
        <v>2000</v>
      </c>
      <c r="H33" s="40">
        <v>2184</v>
      </c>
      <c r="I33" s="40">
        <v>2200</v>
      </c>
      <c r="J33" s="47">
        <v>2948</v>
      </c>
    </row>
    <row r="34" spans="1:10" ht="12.75">
      <c r="A34" s="3">
        <v>6500</v>
      </c>
      <c r="B34" s="11" t="s">
        <v>53</v>
      </c>
      <c r="C34" s="11">
        <v>800</v>
      </c>
      <c r="D34" s="40">
        <v>800</v>
      </c>
      <c r="E34" s="40">
        <v>800</v>
      </c>
      <c r="F34" s="40">
        <v>400</v>
      </c>
      <c r="G34" s="47">
        <v>400</v>
      </c>
      <c r="H34" s="40">
        <v>500</v>
      </c>
      <c r="I34" s="40">
        <v>500</v>
      </c>
      <c r="J34" s="47">
        <v>400</v>
      </c>
    </row>
    <row r="35" spans="1:10" ht="12.75">
      <c r="A35" s="3"/>
      <c r="B35" s="12" t="s">
        <v>12</v>
      </c>
      <c r="C35" s="41">
        <f aca="true" t="shared" si="3" ref="C35:J35">SUM(C30:C34)</f>
        <v>10050</v>
      </c>
      <c r="D35" s="41">
        <f t="shared" si="3"/>
        <v>10050</v>
      </c>
      <c r="E35" s="41">
        <f t="shared" si="3"/>
        <v>9400</v>
      </c>
      <c r="F35" s="41">
        <f t="shared" si="3"/>
        <v>9307.76</v>
      </c>
      <c r="G35" s="41">
        <f t="shared" si="3"/>
        <v>9000</v>
      </c>
      <c r="H35" s="41">
        <f>SUM(H30:H34)</f>
        <v>9464.17</v>
      </c>
      <c r="I35" s="41">
        <f t="shared" si="3"/>
        <v>8900</v>
      </c>
      <c r="J35" s="30">
        <f t="shared" si="3"/>
        <v>10193.75</v>
      </c>
    </row>
    <row r="36" spans="1:10" ht="12.75">
      <c r="A36" s="50"/>
      <c r="B36" s="26"/>
      <c r="C36" s="26"/>
      <c r="D36" s="52"/>
      <c r="E36" s="52"/>
      <c r="F36" s="52"/>
      <c r="G36" s="52"/>
      <c r="H36" s="52"/>
      <c r="I36" s="52"/>
      <c r="J36" s="52"/>
    </row>
    <row r="37" spans="1:10" ht="12.75">
      <c r="A37" s="50"/>
      <c r="B37" s="26"/>
      <c r="C37" s="26"/>
      <c r="D37" s="52"/>
      <c r="E37" s="26"/>
      <c r="F37" s="26"/>
      <c r="G37" s="52"/>
      <c r="H37" s="52"/>
      <c r="I37" s="52"/>
      <c r="J37" s="52"/>
    </row>
    <row r="38" spans="1:10" ht="12.75">
      <c r="A38" s="158" t="s">
        <v>168</v>
      </c>
      <c r="B38" s="158"/>
      <c r="C38" s="158"/>
      <c r="D38" s="158"/>
      <c r="E38" s="158"/>
      <c r="F38" s="158"/>
      <c r="G38" s="158"/>
      <c r="H38" s="158"/>
      <c r="I38" s="158"/>
      <c r="J38" s="158"/>
    </row>
    <row r="39" spans="1:10" ht="12.75">
      <c r="A39" s="26"/>
      <c r="B39" s="26"/>
      <c r="C39" s="26"/>
      <c r="D39" s="52"/>
      <c r="E39" s="26"/>
      <c r="F39" s="26"/>
      <c r="G39" s="52"/>
      <c r="H39" s="52"/>
      <c r="I39" s="26"/>
      <c r="J39" s="26"/>
    </row>
    <row r="40" spans="1:10" ht="12.75">
      <c r="A40" s="145" t="s">
        <v>91</v>
      </c>
      <c r="B40" s="145"/>
      <c r="C40" s="145"/>
      <c r="D40" s="145"/>
      <c r="E40" s="145"/>
      <c r="F40" s="145"/>
      <c r="G40" s="145"/>
      <c r="H40" s="145"/>
      <c r="I40" s="145"/>
      <c r="J40" s="145"/>
    </row>
    <row r="42" spans="1:10" ht="12.75">
      <c r="A42" s="2" t="s">
        <v>0</v>
      </c>
      <c r="B42" s="2" t="s">
        <v>1</v>
      </c>
      <c r="C42" s="112" t="s">
        <v>168</v>
      </c>
      <c r="D42" s="69" t="s">
        <v>153</v>
      </c>
      <c r="E42" s="112" t="s">
        <v>143</v>
      </c>
      <c r="F42" s="112" t="s">
        <v>157</v>
      </c>
      <c r="G42" s="69" t="s">
        <v>138</v>
      </c>
      <c r="H42" s="69" t="s">
        <v>151</v>
      </c>
      <c r="I42" s="112" t="s">
        <v>134</v>
      </c>
      <c r="J42" s="112" t="s">
        <v>144</v>
      </c>
    </row>
    <row r="43" spans="1:10" ht="12.75">
      <c r="A43" s="150" t="s">
        <v>38</v>
      </c>
      <c r="B43" s="151"/>
      <c r="C43" s="151"/>
      <c r="D43" s="151"/>
      <c r="E43" s="151"/>
      <c r="F43" s="151"/>
      <c r="G43" s="151"/>
      <c r="H43" s="151"/>
      <c r="I43" s="151"/>
      <c r="J43" s="151"/>
    </row>
    <row r="44" spans="1:10" ht="12.75">
      <c r="A44" s="3">
        <v>6510</v>
      </c>
      <c r="B44" s="11" t="s">
        <v>31</v>
      </c>
      <c r="C44" s="40">
        <v>5500</v>
      </c>
      <c r="D44" s="40">
        <v>5500</v>
      </c>
      <c r="E44" s="40">
        <v>3000</v>
      </c>
      <c r="F44" s="40">
        <v>9071.41</v>
      </c>
      <c r="G44" s="47">
        <v>4000</v>
      </c>
      <c r="H44" s="40">
        <v>20619.24</v>
      </c>
      <c r="I44" s="40">
        <v>4000</v>
      </c>
      <c r="J44" s="47">
        <v>2650</v>
      </c>
    </row>
    <row r="45" spans="1:10" ht="12.75">
      <c r="A45" s="3">
        <v>6520</v>
      </c>
      <c r="B45" s="11" t="s">
        <v>54</v>
      </c>
      <c r="C45" s="40">
        <v>3000</v>
      </c>
      <c r="D45" s="40">
        <v>2000</v>
      </c>
      <c r="E45" s="40">
        <v>2000</v>
      </c>
      <c r="F45" s="40">
        <v>973</v>
      </c>
      <c r="G45" s="47">
        <v>1500</v>
      </c>
      <c r="H45" s="40">
        <v>1015</v>
      </c>
      <c r="I45" s="40">
        <v>1500</v>
      </c>
      <c r="J45" s="47">
        <v>2580.75</v>
      </c>
    </row>
    <row r="46" spans="1:10" ht="12.75">
      <c r="A46" s="3">
        <v>6530</v>
      </c>
      <c r="B46" s="11" t="s">
        <v>100</v>
      </c>
      <c r="C46" s="40">
        <v>1000</v>
      </c>
      <c r="D46" s="40">
        <v>1000</v>
      </c>
      <c r="E46" s="40">
        <v>500</v>
      </c>
      <c r="F46" s="40">
        <v>30</v>
      </c>
      <c r="G46" s="47">
        <v>1000</v>
      </c>
      <c r="H46" s="40">
        <v>0</v>
      </c>
      <c r="I46" s="40">
        <v>1000</v>
      </c>
      <c r="J46" s="47">
        <v>363.5</v>
      </c>
    </row>
    <row r="47" spans="1:10" ht="12.75">
      <c r="A47" s="3">
        <v>6540</v>
      </c>
      <c r="B47" s="11" t="s">
        <v>55</v>
      </c>
      <c r="C47" s="40">
        <v>0</v>
      </c>
      <c r="D47" s="40">
        <v>0</v>
      </c>
      <c r="E47" s="40">
        <v>3000</v>
      </c>
      <c r="F47" s="40">
        <v>0</v>
      </c>
      <c r="G47" s="47">
        <v>0</v>
      </c>
      <c r="H47" s="40">
        <v>0</v>
      </c>
      <c r="I47" s="40">
        <v>0</v>
      </c>
      <c r="J47" s="47">
        <v>0</v>
      </c>
    </row>
    <row r="48" spans="1:10" ht="12.75">
      <c r="A48" s="3">
        <v>6541</v>
      </c>
      <c r="B48" s="11" t="s">
        <v>127</v>
      </c>
      <c r="C48" s="40">
        <v>15000</v>
      </c>
      <c r="D48" s="40">
        <v>25000</v>
      </c>
      <c r="E48" s="40">
        <v>7000</v>
      </c>
      <c r="F48" s="40">
        <v>3210.31</v>
      </c>
      <c r="G48" s="47">
        <v>7000</v>
      </c>
      <c r="H48" s="40">
        <v>964.24</v>
      </c>
      <c r="I48" s="40">
        <v>7000</v>
      </c>
      <c r="J48" s="47">
        <v>4557.24</v>
      </c>
    </row>
    <row r="49" spans="1:10" ht="12.75">
      <c r="A49" s="3">
        <v>6542</v>
      </c>
      <c r="B49" s="11" t="s">
        <v>119</v>
      </c>
      <c r="C49" s="40">
        <v>17000</v>
      </c>
      <c r="D49" s="40">
        <v>2000</v>
      </c>
      <c r="E49" s="40">
        <v>1000</v>
      </c>
      <c r="F49" s="40">
        <v>16019.41</v>
      </c>
      <c r="G49" s="47">
        <v>1500</v>
      </c>
      <c r="H49" s="40">
        <v>2039.25</v>
      </c>
      <c r="I49" s="40">
        <v>2000</v>
      </c>
      <c r="J49" s="47">
        <v>1812.88</v>
      </c>
    </row>
    <row r="50" spans="1:10" ht="12.75">
      <c r="A50" s="3"/>
      <c r="B50" s="12" t="s">
        <v>12</v>
      </c>
      <c r="C50" s="41">
        <f aca="true" t="shared" si="4" ref="C50:J50">SUM(C44:C49)</f>
        <v>41500</v>
      </c>
      <c r="D50" s="41">
        <f t="shared" si="4"/>
        <v>35500</v>
      </c>
      <c r="E50" s="41">
        <f t="shared" si="4"/>
        <v>16500</v>
      </c>
      <c r="F50" s="41">
        <f t="shared" si="4"/>
        <v>29304.129999999997</v>
      </c>
      <c r="G50" s="41">
        <f t="shared" si="4"/>
        <v>15000</v>
      </c>
      <c r="H50" s="41">
        <f>SUM(H44:H49)</f>
        <v>24637.730000000003</v>
      </c>
      <c r="I50" s="41">
        <f t="shared" si="4"/>
        <v>15500</v>
      </c>
      <c r="J50" s="30">
        <f t="shared" si="4"/>
        <v>11964.369999999999</v>
      </c>
    </row>
    <row r="51" spans="1:10" ht="12.75">
      <c r="A51" s="150" t="s">
        <v>39</v>
      </c>
      <c r="B51" s="151"/>
      <c r="C51" s="151"/>
      <c r="D51" s="151"/>
      <c r="E51" s="151"/>
      <c r="F51" s="151"/>
      <c r="G51" s="151"/>
      <c r="H51" s="151"/>
      <c r="I51" s="151"/>
      <c r="J51" s="152"/>
    </row>
    <row r="52" spans="1:10" ht="12.75">
      <c r="A52" s="3">
        <v>6560</v>
      </c>
      <c r="B52" s="11" t="s">
        <v>56</v>
      </c>
      <c r="C52" s="40">
        <v>5500</v>
      </c>
      <c r="D52" s="40">
        <v>4500</v>
      </c>
      <c r="E52" s="40">
        <v>4500</v>
      </c>
      <c r="F52" s="40">
        <v>4211</v>
      </c>
      <c r="G52" s="47">
        <v>4500</v>
      </c>
      <c r="H52" s="40">
        <v>4185</v>
      </c>
      <c r="I52" s="40">
        <v>4300</v>
      </c>
      <c r="J52" s="47">
        <v>2389</v>
      </c>
    </row>
    <row r="53" spans="1:10" ht="12.75">
      <c r="A53" s="3">
        <v>6570</v>
      </c>
      <c r="B53" s="11" t="s">
        <v>61</v>
      </c>
      <c r="C53" s="40">
        <v>50000</v>
      </c>
      <c r="D53" s="40">
        <v>40000</v>
      </c>
      <c r="E53" s="40">
        <v>50000</v>
      </c>
      <c r="F53" s="40">
        <v>38689.9</v>
      </c>
      <c r="G53" s="47">
        <v>50000</v>
      </c>
      <c r="H53" s="40">
        <v>33516.1</v>
      </c>
      <c r="I53" s="40">
        <v>50000</v>
      </c>
      <c r="J53" s="47">
        <v>38311.5</v>
      </c>
    </row>
    <row r="54" spans="1:10" ht="12.75">
      <c r="A54" s="10">
        <v>6580</v>
      </c>
      <c r="B54" s="13" t="s">
        <v>68</v>
      </c>
      <c r="C54" s="45">
        <v>0</v>
      </c>
      <c r="D54" s="45">
        <v>0</v>
      </c>
      <c r="E54" s="45">
        <v>0</v>
      </c>
      <c r="F54" s="45">
        <v>0</v>
      </c>
      <c r="G54" s="47">
        <v>0</v>
      </c>
      <c r="H54" s="40">
        <v>0</v>
      </c>
      <c r="I54" s="45">
        <v>0</v>
      </c>
      <c r="J54" s="29">
        <v>0</v>
      </c>
    </row>
    <row r="55" spans="1:10" ht="12.75">
      <c r="A55" s="10">
        <v>6590</v>
      </c>
      <c r="B55" s="13" t="s">
        <v>80</v>
      </c>
      <c r="C55" s="45">
        <v>5000</v>
      </c>
      <c r="D55" s="45">
        <v>5000</v>
      </c>
      <c r="E55" s="45">
        <v>5000</v>
      </c>
      <c r="F55" s="45">
        <v>0</v>
      </c>
      <c r="G55" s="47">
        <v>5000</v>
      </c>
      <c r="H55" s="40">
        <v>0</v>
      </c>
      <c r="I55" s="45">
        <v>5000</v>
      </c>
      <c r="J55" s="29">
        <v>0</v>
      </c>
    </row>
    <row r="56" spans="1:10" ht="12.75">
      <c r="A56" s="3">
        <v>6600</v>
      </c>
      <c r="B56" s="11" t="s">
        <v>83</v>
      </c>
      <c r="C56" s="40">
        <v>2300</v>
      </c>
      <c r="D56" s="40">
        <v>2300</v>
      </c>
      <c r="E56" s="40">
        <v>2300</v>
      </c>
      <c r="F56" s="40">
        <v>2233.92</v>
      </c>
      <c r="G56" s="47">
        <v>2300</v>
      </c>
      <c r="H56" s="40">
        <v>2296.08</v>
      </c>
      <c r="I56" s="40">
        <v>2300</v>
      </c>
      <c r="J56" s="47">
        <v>2240.94</v>
      </c>
    </row>
    <row r="57" spans="1:10" ht="12.75">
      <c r="A57" s="3">
        <v>6610</v>
      </c>
      <c r="B57" s="11" t="s">
        <v>57</v>
      </c>
      <c r="C57" s="40">
        <v>5000</v>
      </c>
      <c r="D57" s="40">
        <v>5000</v>
      </c>
      <c r="E57" s="40">
        <v>5000</v>
      </c>
      <c r="F57" s="40">
        <v>0</v>
      </c>
      <c r="G57" s="47">
        <v>5000</v>
      </c>
      <c r="H57" s="40">
        <v>0</v>
      </c>
      <c r="I57" s="40">
        <v>5000</v>
      </c>
      <c r="J57" s="47">
        <v>5000</v>
      </c>
    </row>
    <row r="58" spans="1:10" ht="12.75">
      <c r="A58" s="3">
        <v>6620</v>
      </c>
      <c r="B58" s="11" t="s">
        <v>58</v>
      </c>
      <c r="C58" s="40">
        <v>0</v>
      </c>
      <c r="D58" s="40">
        <v>0</v>
      </c>
      <c r="E58" s="40">
        <v>5000</v>
      </c>
      <c r="F58" s="40">
        <v>2467.47</v>
      </c>
      <c r="G58" s="47">
        <v>0</v>
      </c>
      <c r="H58" s="40">
        <v>0</v>
      </c>
      <c r="I58" s="40">
        <v>4650</v>
      </c>
      <c r="J58" s="47">
        <v>4489.82</v>
      </c>
    </row>
    <row r="59" spans="1:10" ht="12.75">
      <c r="A59" s="10">
        <v>6630</v>
      </c>
      <c r="B59" s="11" t="s">
        <v>101</v>
      </c>
      <c r="C59" s="40">
        <v>10000</v>
      </c>
      <c r="D59" s="40">
        <v>0</v>
      </c>
      <c r="E59" s="40">
        <v>10000</v>
      </c>
      <c r="F59" s="40">
        <v>0</v>
      </c>
      <c r="G59" s="47">
        <v>0</v>
      </c>
      <c r="H59" s="40">
        <v>0</v>
      </c>
      <c r="I59" s="40">
        <v>10000</v>
      </c>
      <c r="J59" s="47">
        <v>0</v>
      </c>
    </row>
    <row r="60" spans="1:10" ht="12.75">
      <c r="A60" s="3">
        <v>6640</v>
      </c>
      <c r="B60" s="11" t="s">
        <v>59</v>
      </c>
      <c r="C60" s="40">
        <v>0</v>
      </c>
      <c r="D60" s="40">
        <v>0</v>
      </c>
      <c r="E60" s="40">
        <v>0</v>
      </c>
      <c r="F60" s="40">
        <v>0</v>
      </c>
      <c r="G60" s="47">
        <v>0</v>
      </c>
      <c r="H60" s="40">
        <v>0</v>
      </c>
      <c r="I60" s="40">
        <v>0</v>
      </c>
      <c r="J60" s="47">
        <v>0</v>
      </c>
    </row>
    <row r="61" spans="1:10" ht="12.75">
      <c r="A61" s="3">
        <v>6660</v>
      </c>
      <c r="B61" s="11" t="s">
        <v>72</v>
      </c>
      <c r="C61" s="40">
        <v>0</v>
      </c>
      <c r="D61" s="40">
        <v>0</v>
      </c>
      <c r="E61" s="40">
        <v>0</v>
      </c>
      <c r="F61" s="40">
        <v>0</v>
      </c>
      <c r="G61" s="47">
        <v>0</v>
      </c>
      <c r="H61" s="40">
        <v>0</v>
      </c>
      <c r="I61" s="40">
        <v>0</v>
      </c>
      <c r="J61" s="47">
        <v>0</v>
      </c>
    </row>
    <row r="62" spans="1:10" ht="12.75">
      <c r="A62" s="3">
        <v>6661</v>
      </c>
      <c r="B62" s="11" t="s">
        <v>102</v>
      </c>
      <c r="C62" s="40">
        <v>10000</v>
      </c>
      <c r="D62" s="40">
        <v>40000</v>
      </c>
      <c r="E62" s="40">
        <v>0</v>
      </c>
      <c r="F62" s="40">
        <v>870.02</v>
      </c>
      <c r="G62" s="47">
        <v>5000</v>
      </c>
      <c r="H62" s="40">
        <v>617.23</v>
      </c>
      <c r="I62" s="40">
        <v>5000</v>
      </c>
      <c r="J62" s="47">
        <v>0</v>
      </c>
    </row>
    <row r="63" spans="1:10" ht="12.75">
      <c r="A63" s="3">
        <v>6662</v>
      </c>
      <c r="B63" s="11" t="s">
        <v>103</v>
      </c>
      <c r="C63" s="40">
        <v>0</v>
      </c>
      <c r="D63" s="40">
        <v>21000</v>
      </c>
      <c r="E63" s="40">
        <v>46000</v>
      </c>
      <c r="F63" s="40">
        <v>0</v>
      </c>
      <c r="G63" s="47">
        <v>46000</v>
      </c>
      <c r="H63" s="40">
        <v>0</v>
      </c>
      <c r="I63" s="40">
        <v>46000</v>
      </c>
      <c r="J63" s="47">
        <v>67702.88</v>
      </c>
    </row>
    <row r="64" spans="1:10" ht="12.75">
      <c r="A64" s="162">
        <v>6663</v>
      </c>
      <c r="B64" s="42" t="s">
        <v>104</v>
      </c>
      <c r="C64" s="46"/>
      <c r="D64" s="46"/>
      <c r="E64" s="46"/>
      <c r="F64" s="106"/>
      <c r="G64" s="106"/>
      <c r="H64" s="46"/>
      <c r="I64" s="46"/>
      <c r="J64" s="46"/>
    </row>
    <row r="65" spans="1:10" ht="12.75">
      <c r="A65" s="163"/>
      <c r="B65" s="43" t="s">
        <v>105</v>
      </c>
      <c r="C65" s="44">
        <v>0</v>
      </c>
      <c r="D65" s="44">
        <v>0</v>
      </c>
      <c r="E65" s="44">
        <v>0</v>
      </c>
      <c r="F65" s="106">
        <v>0</v>
      </c>
      <c r="G65" s="106">
        <v>0</v>
      </c>
      <c r="H65" s="44">
        <v>0</v>
      </c>
      <c r="I65" s="44">
        <v>0</v>
      </c>
      <c r="J65" s="44">
        <v>0</v>
      </c>
    </row>
    <row r="66" spans="1:10" ht="12.75">
      <c r="A66" s="3">
        <v>6670</v>
      </c>
      <c r="B66" s="11" t="s">
        <v>62</v>
      </c>
      <c r="C66" s="40">
        <v>0</v>
      </c>
      <c r="D66" s="40">
        <v>0</v>
      </c>
      <c r="E66" s="40">
        <v>0</v>
      </c>
      <c r="F66" s="40">
        <v>0</v>
      </c>
      <c r="G66" s="47">
        <v>0</v>
      </c>
      <c r="H66" s="40">
        <v>0</v>
      </c>
      <c r="I66" s="40">
        <v>0</v>
      </c>
      <c r="J66" s="47">
        <v>1438.12</v>
      </c>
    </row>
    <row r="67" spans="1:10" ht="25.5">
      <c r="A67" s="3">
        <v>6680</v>
      </c>
      <c r="B67" s="109" t="s">
        <v>116</v>
      </c>
      <c r="C67" s="108">
        <v>1000</v>
      </c>
      <c r="D67" s="108">
        <v>1000</v>
      </c>
      <c r="E67" s="108">
        <v>500</v>
      </c>
      <c r="F67" s="137">
        <v>2004.69</v>
      </c>
      <c r="G67" s="106">
        <v>2000</v>
      </c>
      <c r="H67" s="47">
        <v>1017</v>
      </c>
      <c r="I67" s="107">
        <v>3000</v>
      </c>
      <c r="J67" s="133">
        <v>12</v>
      </c>
    </row>
    <row r="68" spans="1:10" ht="12.75">
      <c r="A68" s="3">
        <v>6681</v>
      </c>
      <c r="B68" s="25" t="s">
        <v>113</v>
      </c>
      <c r="C68" s="119">
        <v>6500</v>
      </c>
      <c r="D68" s="119">
        <v>6500</v>
      </c>
      <c r="E68" s="119">
        <v>7000</v>
      </c>
      <c r="F68" s="119">
        <v>6500</v>
      </c>
      <c r="G68" s="47">
        <v>7000</v>
      </c>
      <c r="H68" s="47">
        <v>6500</v>
      </c>
      <c r="I68" s="108">
        <v>7000</v>
      </c>
      <c r="J68" s="108">
        <v>6500</v>
      </c>
    </row>
    <row r="69" spans="1:10" ht="12.75">
      <c r="A69" s="3">
        <v>6682</v>
      </c>
      <c r="B69" s="25" t="s">
        <v>120</v>
      </c>
      <c r="C69" s="119">
        <v>0</v>
      </c>
      <c r="D69" s="119">
        <v>0</v>
      </c>
      <c r="E69" s="119">
        <v>0</v>
      </c>
      <c r="F69" s="119">
        <v>0</v>
      </c>
      <c r="G69" s="47">
        <v>0</v>
      </c>
      <c r="H69" s="47">
        <v>0</v>
      </c>
      <c r="I69" s="108">
        <v>0</v>
      </c>
      <c r="J69" s="108">
        <v>0</v>
      </c>
    </row>
    <row r="70" spans="1:10" ht="12.75">
      <c r="A70" s="3"/>
      <c r="B70" s="12" t="s">
        <v>12</v>
      </c>
      <c r="C70" s="30">
        <f aca="true" t="shared" si="5" ref="C70:J70">SUM(C52:C69)</f>
        <v>95300</v>
      </c>
      <c r="D70" s="30">
        <f t="shared" si="5"/>
        <v>125300</v>
      </c>
      <c r="E70" s="30">
        <f t="shared" si="5"/>
        <v>135300</v>
      </c>
      <c r="F70" s="30">
        <f t="shared" si="5"/>
        <v>56977</v>
      </c>
      <c r="G70" s="30">
        <f t="shared" si="5"/>
        <v>126800</v>
      </c>
      <c r="H70" s="30">
        <f>SUM(H52:H69)</f>
        <v>48131.41</v>
      </c>
      <c r="I70" s="30">
        <f t="shared" si="5"/>
        <v>142250</v>
      </c>
      <c r="J70" s="30">
        <f t="shared" si="5"/>
        <v>128084.26000000001</v>
      </c>
    </row>
    <row r="71" spans="1:10" ht="12.75">
      <c r="A71" s="164"/>
      <c r="B71" s="165"/>
      <c r="C71" s="165"/>
      <c r="D71" s="165"/>
      <c r="E71" s="165"/>
      <c r="F71" s="165"/>
      <c r="G71" s="165"/>
      <c r="H71" s="165"/>
      <c r="I71" s="165"/>
      <c r="J71" s="166"/>
    </row>
    <row r="72" spans="1:10" ht="12.75">
      <c r="A72" s="3"/>
      <c r="B72" s="51" t="s">
        <v>121</v>
      </c>
      <c r="C72" s="30">
        <f>SUM(C13+C20+C25+C28+C35+C50+C70)</f>
        <v>268010</v>
      </c>
      <c r="D72" s="30">
        <f>SUM(D13+D20+D25+D28+D35+D50+D70)</f>
        <v>249010</v>
      </c>
      <c r="E72" s="30">
        <f>SUM(E13+E20+E25+E28+E35+E50+E70)</f>
        <v>238100</v>
      </c>
      <c r="F72" s="30">
        <f>SUM(F13+F20+F25+F28+F35+F50+F70)</f>
        <v>171271.53999999998</v>
      </c>
      <c r="G72" s="30">
        <f>SUM(G13+G20+G25+G28+G35+G50+G70)</f>
        <v>229075</v>
      </c>
      <c r="H72" s="30">
        <f>SUM(H13,H20,H25,H28,H35,H50,H70)</f>
        <v>150485.14</v>
      </c>
      <c r="I72" s="30">
        <f>SUM(I13+I20+I25+I28+I35+I50+I70)</f>
        <v>257225</v>
      </c>
      <c r="J72" s="30">
        <f>SUM(J13+J20+J25+J28+J35+J50+J70)</f>
        <v>248788.54</v>
      </c>
    </row>
    <row r="73" ht="12.75">
      <c r="A73" s="26"/>
    </row>
  </sheetData>
  <sheetProtection/>
  <mergeCells count="13">
    <mergeCell ref="A71:J71"/>
    <mergeCell ref="A1:J1"/>
    <mergeCell ref="A3:J3"/>
    <mergeCell ref="A38:J38"/>
    <mergeCell ref="A40:J40"/>
    <mergeCell ref="A14:J14"/>
    <mergeCell ref="A21:J21"/>
    <mergeCell ref="A26:J26"/>
    <mergeCell ref="A29:J29"/>
    <mergeCell ref="A51:J51"/>
    <mergeCell ref="A64:A65"/>
    <mergeCell ref="A43:J43"/>
    <mergeCell ref="A6:J6"/>
  </mergeCells>
  <printOptions/>
  <pageMargins left="0.53" right="0.49" top="0.56" bottom="0.9" header="0.5" footer="0.5"/>
  <pageSetup horizontalDpi="300" verticalDpi="300" orientation="landscape" paperSize="5" r:id="rId1"/>
  <rowBreaks count="1" manualBreakCount="1">
    <brk id="37" max="255" man="1"/>
  </rowBreaks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140625" defaultRowHeight="12.75"/>
  <cols>
    <col min="1" max="1" width="10.7109375" style="0" customWidth="1"/>
    <col min="2" max="3" width="26.7109375" style="0" customWidth="1"/>
    <col min="4" max="4" width="15.140625" style="127" customWidth="1"/>
    <col min="5" max="6" width="12.8515625" style="0" customWidth="1"/>
    <col min="7" max="7" width="15.8515625" style="0" customWidth="1"/>
    <col min="8" max="8" width="14.8515625" style="0" customWidth="1"/>
    <col min="9" max="9" width="14.57421875" style="0" hidden="1" customWidth="1"/>
    <col min="10" max="10" width="14.00390625" style="0" hidden="1" customWidth="1"/>
    <col min="11" max="11" width="9.140625" style="0" hidden="1" customWidth="1"/>
  </cols>
  <sheetData>
    <row r="1" spans="1:14" ht="12.75">
      <c r="A1" s="145" t="s">
        <v>168</v>
      </c>
      <c r="B1" s="145"/>
      <c r="C1" s="145"/>
      <c r="D1" s="145"/>
      <c r="E1" s="145"/>
      <c r="F1" s="145"/>
      <c r="G1" s="145"/>
      <c r="H1" s="145"/>
      <c r="I1" s="145"/>
      <c r="J1" s="145"/>
      <c r="K1" s="48"/>
      <c r="L1" s="48"/>
      <c r="M1" s="48"/>
      <c r="N1" s="48"/>
    </row>
    <row r="2" spans="1:10" ht="12.75">
      <c r="A2" s="14"/>
      <c r="B2" s="14"/>
      <c r="C2" s="14"/>
      <c r="D2" s="60"/>
      <c r="E2" s="14"/>
      <c r="F2" s="14"/>
      <c r="G2" s="14"/>
      <c r="H2" s="14"/>
      <c r="I2" s="14"/>
      <c r="J2" s="14"/>
    </row>
    <row r="3" spans="1:10" ht="12.75">
      <c r="A3" s="145" t="s">
        <v>82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10" ht="12.75">
      <c r="A4" s="7"/>
      <c r="B4" s="7"/>
      <c r="C4" s="7"/>
      <c r="D4" s="128"/>
      <c r="E4" s="7"/>
      <c r="F4" s="7"/>
      <c r="G4" s="7"/>
      <c r="H4" s="7"/>
      <c r="I4" s="7"/>
      <c r="J4" s="7"/>
    </row>
    <row r="5" spans="1:10" ht="12.75">
      <c r="A5" s="1" t="s">
        <v>0</v>
      </c>
      <c r="B5" s="1" t="s">
        <v>1</v>
      </c>
      <c r="C5" s="1" t="s">
        <v>168</v>
      </c>
      <c r="D5" s="61" t="s">
        <v>153</v>
      </c>
      <c r="E5" s="1" t="s">
        <v>143</v>
      </c>
      <c r="F5" s="1" t="s">
        <v>157</v>
      </c>
      <c r="G5" s="1" t="s">
        <v>138</v>
      </c>
      <c r="H5" s="1" t="s">
        <v>151</v>
      </c>
      <c r="I5" s="1" t="s">
        <v>139</v>
      </c>
      <c r="J5" s="1" t="s">
        <v>144</v>
      </c>
    </row>
    <row r="6" spans="1:10" ht="12.75">
      <c r="A6" s="171" t="s">
        <v>81</v>
      </c>
      <c r="B6" s="151"/>
      <c r="C6" s="151"/>
      <c r="D6" s="151"/>
      <c r="E6" s="151"/>
      <c r="F6" s="151"/>
      <c r="G6" s="151"/>
      <c r="H6" s="151"/>
      <c r="I6" s="151"/>
      <c r="J6" s="151"/>
    </row>
    <row r="7" spans="1:10" ht="12.75">
      <c r="A7" s="9">
        <v>6690</v>
      </c>
      <c r="B7" s="27" t="s">
        <v>86</v>
      </c>
      <c r="C7" s="142">
        <v>0</v>
      </c>
      <c r="D7" s="29">
        <v>0</v>
      </c>
      <c r="E7" s="29">
        <v>0</v>
      </c>
      <c r="F7" s="29">
        <v>0</v>
      </c>
      <c r="G7" s="29">
        <v>0</v>
      </c>
      <c r="H7" s="116">
        <v>0</v>
      </c>
      <c r="I7" s="47">
        <v>0</v>
      </c>
      <c r="J7" s="47">
        <v>0</v>
      </c>
    </row>
    <row r="8" spans="1:10" ht="12.75">
      <c r="A8" s="9">
        <v>6700</v>
      </c>
      <c r="B8" s="27" t="s">
        <v>79</v>
      </c>
      <c r="C8" s="142">
        <v>0</v>
      </c>
      <c r="D8" s="29">
        <v>2000</v>
      </c>
      <c r="E8" s="29">
        <v>0</v>
      </c>
      <c r="F8" s="29">
        <v>0</v>
      </c>
      <c r="G8" s="29">
        <v>500</v>
      </c>
      <c r="H8" s="116">
        <v>0</v>
      </c>
      <c r="I8" s="47">
        <v>0</v>
      </c>
      <c r="J8" s="47">
        <v>499.99</v>
      </c>
    </row>
    <row r="9" spans="1:10" ht="12.75">
      <c r="A9" s="9">
        <v>6701</v>
      </c>
      <c r="B9" s="27" t="s">
        <v>106</v>
      </c>
      <c r="C9" s="142">
        <v>0</v>
      </c>
      <c r="D9" s="29">
        <v>0</v>
      </c>
      <c r="E9" s="29">
        <v>70000</v>
      </c>
      <c r="F9" s="29">
        <v>54200</v>
      </c>
      <c r="G9" s="29">
        <v>70000</v>
      </c>
      <c r="H9" s="116">
        <v>51300</v>
      </c>
      <c r="I9" s="47">
        <v>0</v>
      </c>
      <c r="J9" s="47">
        <v>0</v>
      </c>
    </row>
    <row r="10" spans="1:10" ht="12.75">
      <c r="A10" s="9">
        <v>6702</v>
      </c>
      <c r="B10" s="27" t="s">
        <v>140</v>
      </c>
      <c r="C10" s="142">
        <v>0</v>
      </c>
      <c r="D10" s="29">
        <v>0</v>
      </c>
      <c r="E10" s="29">
        <v>40000</v>
      </c>
      <c r="F10" s="29">
        <v>0</v>
      </c>
      <c r="G10" s="29">
        <v>40000</v>
      </c>
      <c r="H10" s="116">
        <v>39500</v>
      </c>
      <c r="I10" s="47">
        <v>0</v>
      </c>
      <c r="J10" s="47">
        <v>0</v>
      </c>
    </row>
    <row r="11" spans="1:10" ht="12.75">
      <c r="A11" s="9">
        <v>6703</v>
      </c>
      <c r="B11" s="27" t="s">
        <v>107</v>
      </c>
      <c r="C11" s="142">
        <v>0</v>
      </c>
      <c r="D11" s="29">
        <v>90000</v>
      </c>
      <c r="E11" s="29">
        <v>90000</v>
      </c>
      <c r="F11" s="29">
        <v>0</v>
      </c>
      <c r="G11" s="29">
        <v>90000</v>
      </c>
      <c r="H11" s="116" t="s">
        <v>155</v>
      </c>
      <c r="I11" s="47">
        <v>0</v>
      </c>
      <c r="J11" s="47">
        <v>0</v>
      </c>
    </row>
    <row r="12" spans="1:10" ht="12.75">
      <c r="A12" s="9">
        <v>6704</v>
      </c>
      <c r="B12" s="27" t="s">
        <v>108</v>
      </c>
      <c r="C12" s="142">
        <v>0</v>
      </c>
      <c r="D12" s="29">
        <v>0</v>
      </c>
      <c r="E12" s="29">
        <v>0</v>
      </c>
      <c r="F12" s="29">
        <v>0</v>
      </c>
      <c r="G12" s="29">
        <v>0</v>
      </c>
      <c r="H12" s="116">
        <v>0</v>
      </c>
      <c r="I12" s="47">
        <v>0</v>
      </c>
      <c r="J12" s="47">
        <v>0</v>
      </c>
    </row>
    <row r="13" spans="1:10" ht="12.75">
      <c r="A13" s="9">
        <v>6705</v>
      </c>
      <c r="B13" s="27" t="s">
        <v>109</v>
      </c>
      <c r="C13" s="142">
        <v>0</v>
      </c>
      <c r="D13" s="29">
        <v>0</v>
      </c>
      <c r="E13" s="29">
        <v>0</v>
      </c>
      <c r="F13" s="29">
        <v>0</v>
      </c>
      <c r="G13" s="29">
        <v>0</v>
      </c>
      <c r="H13" s="116">
        <v>0</v>
      </c>
      <c r="I13" s="47">
        <v>0</v>
      </c>
      <c r="J13" s="47">
        <v>0</v>
      </c>
    </row>
    <row r="14" spans="1:10" ht="12.75">
      <c r="A14" s="9">
        <v>6706</v>
      </c>
      <c r="B14" s="27" t="s">
        <v>128</v>
      </c>
      <c r="C14" s="142">
        <v>0</v>
      </c>
      <c r="D14" s="29">
        <v>0</v>
      </c>
      <c r="E14" s="29">
        <v>0</v>
      </c>
      <c r="F14" s="29">
        <v>0</v>
      </c>
      <c r="G14" s="29">
        <v>0</v>
      </c>
      <c r="H14" s="116">
        <v>0</v>
      </c>
      <c r="I14" s="47">
        <v>0</v>
      </c>
      <c r="J14" s="47">
        <v>0</v>
      </c>
    </row>
    <row r="15" spans="1:10" ht="12.75">
      <c r="A15" s="9">
        <v>6710</v>
      </c>
      <c r="B15" s="27" t="s">
        <v>133</v>
      </c>
      <c r="C15" s="142">
        <v>0</v>
      </c>
      <c r="D15" s="29">
        <v>0</v>
      </c>
      <c r="E15" s="29">
        <v>0</v>
      </c>
      <c r="F15" s="29">
        <v>0</v>
      </c>
      <c r="G15" s="29">
        <v>0</v>
      </c>
      <c r="H15" s="116">
        <v>0</v>
      </c>
      <c r="I15" s="47">
        <v>0</v>
      </c>
      <c r="J15" s="47">
        <v>0</v>
      </c>
    </row>
    <row r="16" spans="1:10" ht="12.75">
      <c r="A16" s="9">
        <v>6720</v>
      </c>
      <c r="B16" s="27" t="s">
        <v>129</v>
      </c>
      <c r="C16" s="142">
        <v>0</v>
      </c>
      <c r="D16" s="29">
        <v>0</v>
      </c>
      <c r="E16" s="29">
        <v>0</v>
      </c>
      <c r="F16" s="29">
        <v>0</v>
      </c>
      <c r="G16" s="29">
        <v>0</v>
      </c>
      <c r="H16" s="116">
        <v>0</v>
      </c>
      <c r="I16" s="47">
        <v>0</v>
      </c>
      <c r="J16" s="47">
        <v>3993.11</v>
      </c>
    </row>
    <row r="17" spans="1:10" ht="12.75">
      <c r="A17" s="9">
        <v>6730</v>
      </c>
      <c r="B17" s="27" t="s">
        <v>130</v>
      </c>
      <c r="C17" s="142">
        <v>0</v>
      </c>
      <c r="D17" s="29">
        <v>0</v>
      </c>
      <c r="E17" s="29">
        <v>0</v>
      </c>
      <c r="F17" s="29">
        <v>0</v>
      </c>
      <c r="G17" s="29">
        <v>0</v>
      </c>
      <c r="H17" s="116">
        <v>0</v>
      </c>
      <c r="I17" s="47">
        <v>0</v>
      </c>
      <c r="J17" s="47">
        <v>0</v>
      </c>
    </row>
    <row r="18" spans="1:10" ht="12.75">
      <c r="A18" s="9">
        <v>6740</v>
      </c>
      <c r="B18" s="27" t="s">
        <v>146</v>
      </c>
      <c r="C18" s="142">
        <v>0</v>
      </c>
      <c r="D18" s="29">
        <v>10000</v>
      </c>
      <c r="E18" s="29">
        <v>8000</v>
      </c>
      <c r="F18" s="29">
        <v>0</v>
      </c>
      <c r="G18" s="29">
        <v>0</v>
      </c>
      <c r="H18" s="116">
        <v>0</v>
      </c>
      <c r="I18" s="40">
        <v>0</v>
      </c>
      <c r="J18" s="47">
        <v>0</v>
      </c>
    </row>
    <row r="19" spans="1:10" ht="12.75">
      <c r="A19" s="3"/>
      <c r="B19" s="12" t="s">
        <v>12</v>
      </c>
      <c r="C19" s="143">
        <f aca="true" t="shared" si="0" ref="C19:J19">SUM(C7:C18)</f>
        <v>0</v>
      </c>
      <c r="D19" s="30">
        <f t="shared" si="0"/>
        <v>102000</v>
      </c>
      <c r="E19" s="30">
        <f t="shared" si="0"/>
        <v>208000</v>
      </c>
      <c r="F19" s="30">
        <f t="shared" si="0"/>
        <v>54200</v>
      </c>
      <c r="G19" s="30">
        <f t="shared" si="0"/>
        <v>200500</v>
      </c>
      <c r="H19" s="39">
        <f>SUM(H7:H18)</f>
        <v>90800</v>
      </c>
      <c r="I19" s="30">
        <f t="shared" si="0"/>
        <v>0</v>
      </c>
      <c r="J19" s="30">
        <f t="shared" si="0"/>
        <v>4493.1</v>
      </c>
    </row>
    <row r="20" spans="1:10" ht="12.75">
      <c r="A20" s="164"/>
      <c r="B20" s="165"/>
      <c r="C20" s="165"/>
      <c r="D20" s="165"/>
      <c r="E20" s="165"/>
      <c r="F20" s="165"/>
      <c r="G20" s="165"/>
      <c r="H20" s="165"/>
      <c r="I20" s="165"/>
      <c r="J20" s="166"/>
    </row>
    <row r="21" spans="1:10" ht="12.75">
      <c r="A21" s="151" t="s">
        <v>114</v>
      </c>
      <c r="B21" s="151"/>
      <c r="C21" s="151"/>
      <c r="D21" s="151"/>
      <c r="E21" s="151"/>
      <c r="F21" s="151"/>
      <c r="G21" s="151"/>
      <c r="H21" s="151"/>
      <c r="I21" s="151"/>
      <c r="J21" s="151"/>
    </row>
    <row r="22" spans="1:10" ht="12.75">
      <c r="A22" s="32">
        <v>6730</v>
      </c>
      <c r="B22" s="15" t="s">
        <v>87</v>
      </c>
      <c r="C22" s="139">
        <v>0</v>
      </c>
      <c r="D22" s="35">
        <v>0</v>
      </c>
      <c r="E22" s="35">
        <v>0</v>
      </c>
      <c r="F22" s="35">
        <v>0</v>
      </c>
      <c r="G22" s="110">
        <v>0</v>
      </c>
      <c r="H22" s="125">
        <v>0</v>
      </c>
      <c r="I22" s="35">
        <v>0</v>
      </c>
      <c r="J22" s="35">
        <v>0</v>
      </c>
    </row>
    <row r="23" spans="1:10" ht="12.75">
      <c r="A23" s="32">
        <v>6770</v>
      </c>
      <c r="B23" s="15" t="s">
        <v>132</v>
      </c>
      <c r="C23" s="139">
        <v>0</v>
      </c>
      <c r="D23" s="35">
        <v>0</v>
      </c>
      <c r="E23" s="35">
        <v>0</v>
      </c>
      <c r="F23" s="35">
        <v>0</v>
      </c>
      <c r="G23" s="110">
        <v>0</v>
      </c>
      <c r="H23" s="125">
        <v>0</v>
      </c>
      <c r="I23" s="35">
        <v>0</v>
      </c>
      <c r="J23" s="35">
        <v>0</v>
      </c>
    </row>
    <row r="24" spans="1:10" ht="12.75">
      <c r="A24" s="3"/>
      <c r="B24" s="22" t="s">
        <v>12</v>
      </c>
      <c r="C24" s="72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72">
        <v>0</v>
      </c>
      <c r="J24" s="72">
        <v>0</v>
      </c>
    </row>
    <row r="25" spans="1:10" ht="12.75">
      <c r="A25" s="169" t="s">
        <v>88</v>
      </c>
      <c r="B25" s="170"/>
      <c r="C25" s="143">
        <f aca="true" t="shared" si="1" ref="C25:J25">SUM(C19+C24)</f>
        <v>0</v>
      </c>
      <c r="D25" s="30">
        <f t="shared" si="1"/>
        <v>102000</v>
      </c>
      <c r="E25" s="30">
        <f t="shared" si="1"/>
        <v>208000</v>
      </c>
      <c r="F25" s="30">
        <f t="shared" si="1"/>
        <v>54200</v>
      </c>
      <c r="G25" s="30">
        <f t="shared" si="1"/>
        <v>200500</v>
      </c>
      <c r="H25" s="30">
        <f>SUM(H19,H24)</f>
        <v>90800</v>
      </c>
      <c r="I25" s="30">
        <f t="shared" si="1"/>
        <v>0</v>
      </c>
      <c r="J25" s="30">
        <f t="shared" si="1"/>
        <v>4493.1</v>
      </c>
    </row>
    <row r="27" spans="1:10" ht="12.75">
      <c r="A27" s="172" t="s">
        <v>89</v>
      </c>
      <c r="B27" s="173"/>
      <c r="C27" s="30">
        <f>SUM(Wages!C42+Supplies!C34+ServicesandCharges!C72+'Capital and Summary'!C25)</f>
        <v>546060</v>
      </c>
      <c r="D27" s="30">
        <f>SUM(Wages!D42+Supplies!D34+ServicesandCharges!D72+'Capital and Summary'!D25)</f>
        <v>635060</v>
      </c>
      <c r="E27" s="30">
        <f>SUM(Wages!E42+Supplies!E34+ServicesandCharges!E72+'Capital and Summary'!E25)</f>
        <v>720712.5</v>
      </c>
      <c r="F27" s="30">
        <f>SUM(Wages!F42+Supplies!F34+ServicesandCharges!F72+'Capital and Summary'!F25)</f>
        <v>456077.92999999993</v>
      </c>
      <c r="G27" s="30">
        <f>SUM(Wages!G42+Supplies!G34+ServicesandCharges!G72+'Capital and Summary'!G25)</f>
        <v>691753</v>
      </c>
      <c r="H27" s="30">
        <f>SUM(Wages!H42,Supplies!H34,ServicesandCharges!H72,'Capital and Summary'!H25)</f>
        <v>458930.06000000006</v>
      </c>
      <c r="I27" s="30">
        <f>SUM(Wages!I42+Supplies!I34+ServicesandCharges!I72+'Capital and Summary'!I25)</f>
        <v>501983</v>
      </c>
      <c r="J27" s="30">
        <f>SUM(Wages!J42+Supplies!J34+ServicesandCharges!J72+'Capital and Summary'!J25)</f>
        <v>494565.43999999994</v>
      </c>
    </row>
    <row r="30" ht="12.75">
      <c r="A30" s="28" t="s">
        <v>90</v>
      </c>
    </row>
    <row r="31" ht="12.75">
      <c r="A31" s="28"/>
    </row>
    <row r="32" spans="1:10" ht="12.75">
      <c r="A32" s="158" t="s">
        <v>160</v>
      </c>
      <c r="B32" s="158"/>
      <c r="C32" s="158"/>
      <c r="D32" s="158"/>
      <c r="E32" s="158"/>
      <c r="F32" s="158"/>
      <c r="G32" s="158"/>
      <c r="H32" s="158"/>
      <c r="I32" s="158"/>
      <c r="J32" s="158"/>
    </row>
    <row r="33" spans="1:10" ht="12.75">
      <c r="A33" s="23"/>
      <c r="B33" s="24"/>
      <c r="C33" s="138" t="s">
        <v>167</v>
      </c>
      <c r="D33" s="106" t="s">
        <v>156</v>
      </c>
      <c r="E33" s="120" t="s">
        <v>147</v>
      </c>
      <c r="F33" s="120" t="s">
        <v>157</v>
      </c>
      <c r="G33" s="95" t="s">
        <v>145</v>
      </c>
      <c r="H33" s="95" t="s">
        <v>151</v>
      </c>
      <c r="I33" s="24" t="s">
        <v>139</v>
      </c>
      <c r="J33" s="24" t="s">
        <v>144</v>
      </c>
    </row>
    <row r="34" spans="1:10" ht="12.75">
      <c r="A34" s="167" t="s">
        <v>2</v>
      </c>
      <c r="B34" s="168"/>
      <c r="C34" s="77">
        <f>Revenues!C24</f>
        <v>497650</v>
      </c>
      <c r="D34" s="77">
        <f>Revenues!D24</f>
        <v>576650</v>
      </c>
      <c r="E34" s="77">
        <f>Revenues!E24</f>
        <v>677150</v>
      </c>
      <c r="F34" s="77">
        <f>Revenues!F24</f>
        <v>510443.37</v>
      </c>
      <c r="G34" s="47">
        <f>Revenues!G24</f>
        <v>655200</v>
      </c>
      <c r="H34" s="98">
        <v>499570.04</v>
      </c>
      <c r="I34" s="77">
        <v>462800</v>
      </c>
      <c r="J34" s="77">
        <f>Revenues!J24</f>
        <v>484955.87</v>
      </c>
    </row>
    <row r="35" spans="1:10" ht="12.75">
      <c r="A35" s="167" t="s">
        <v>60</v>
      </c>
      <c r="B35" s="168"/>
      <c r="C35" s="77">
        <f>C27</f>
        <v>546060</v>
      </c>
      <c r="D35" s="77">
        <f>D27</f>
        <v>635060</v>
      </c>
      <c r="E35" s="77">
        <f>E27</f>
        <v>720712.5</v>
      </c>
      <c r="F35" s="77">
        <f>F27</f>
        <v>456077.92999999993</v>
      </c>
      <c r="G35" s="47">
        <f>G27</f>
        <v>691753</v>
      </c>
      <c r="H35" s="71">
        <v>468930.06000000006</v>
      </c>
      <c r="I35" s="77">
        <v>501983</v>
      </c>
      <c r="J35" s="77">
        <f>J27</f>
        <v>494565.43999999994</v>
      </c>
    </row>
    <row r="36" spans="1:10" ht="12.75">
      <c r="A36" s="167" t="s">
        <v>112</v>
      </c>
      <c r="B36" s="168"/>
      <c r="C36" s="47">
        <f aca="true" t="shared" si="2" ref="C36:J36">(C34-C35)</f>
        <v>-48410</v>
      </c>
      <c r="D36" s="47">
        <f t="shared" si="2"/>
        <v>-58410</v>
      </c>
      <c r="E36" s="47">
        <f t="shared" si="2"/>
        <v>-43562.5</v>
      </c>
      <c r="F36" s="47">
        <f t="shared" si="2"/>
        <v>54365.44000000006</v>
      </c>
      <c r="G36" s="47">
        <f t="shared" si="2"/>
        <v>-36553</v>
      </c>
      <c r="H36" s="47">
        <f>H34-H35</f>
        <v>30639.979999999923</v>
      </c>
      <c r="I36" s="47">
        <f t="shared" si="2"/>
        <v>-39183</v>
      </c>
      <c r="J36" s="47">
        <f t="shared" si="2"/>
        <v>-9609.569999999949</v>
      </c>
    </row>
    <row r="38" spans="1:10" ht="12.75">
      <c r="A38" s="49"/>
      <c r="B38" s="49"/>
      <c r="C38" s="49"/>
      <c r="D38" s="129"/>
      <c r="E38" s="49"/>
      <c r="F38" s="49"/>
      <c r="G38" s="49"/>
      <c r="H38" s="49"/>
      <c r="I38" s="49"/>
      <c r="J38" s="49"/>
    </row>
    <row r="39" spans="1:10" ht="12.75">
      <c r="A39" s="49"/>
      <c r="B39" s="49"/>
      <c r="C39" s="49"/>
      <c r="D39" s="129"/>
      <c r="E39" s="49"/>
      <c r="F39" s="49"/>
      <c r="G39" s="49"/>
      <c r="H39" s="49"/>
      <c r="I39" s="49"/>
      <c r="J39" s="49"/>
    </row>
  </sheetData>
  <sheetProtection/>
  <mergeCells count="11">
    <mergeCell ref="A27:B27"/>
    <mergeCell ref="A20:J20"/>
    <mergeCell ref="A1:J1"/>
    <mergeCell ref="A3:J3"/>
    <mergeCell ref="A34:B34"/>
    <mergeCell ref="A35:B35"/>
    <mergeCell ref="A36:B36"/>
    <mergeCell ref="A25:B25"/>
    <mergeCell ref="A32:J32"/>
    <mergeCell ref="A6:J6"/>
    <mergeCell ref="A21:J21"/>
  </mergeCells>
  <printOptions gridLines="1"/>
  <pageMargins left="0.75" right="0.75" top="0.68" bottom="1" header="0.5" footer="0.5"/>
  <pageSetup fitToHeight="1" fitToWidth="1" horizontalDpi="1200" verticalDpi="1200" orientation="landscape" paperSize="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Lake Lemon Conservancy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LLCD</dc:creator>
  <cp:keywords/>
  <dc:description/>
  <cp:lastModifiedBy>Adam</cp:lastModifiedBy>
  <cp:lastPrinted>2017-06-12T16:01:33Z</cp:lastPrinted>
  <dcterms:created xsi:type="dcterms:W3CDTF">2004-07-28T19:35:34Z</dcterms:created>
  <dcterms:modified xsi:type="dcterms:W3CDTF">2018-01-25T18:52:33Z</dcterms:modified>
  <cp:category/>
  <cp:version/>
  <cp:contentType/>
  <cp:contentStatus/>
</cp:coreProperties>
</file>